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home/Kalkulio/Examples/"/>
    </mc:Choice>
  </mc:AlternateContent>
  <xr:revisionPtr revIDLastSave="0" documentId="13_ncr:1_{F7456C8E-3D7E-4842-9824-87BDA7699B00}" xr6:coauthVersionLast="45" xr6:coauthVersionMax="45" xr10:uidLastSave="{00000000-0000-0000-0000-000000000000}"/>
  <bookViews>
    <workbookView xWindow="440" yWindow="460" windowWidth="28360" windowHeight="17420" activeTab="2" xr2:uid="{00000000-000D-0000-FFFF-FFFF00000000}"/>
  </bookViews>
  <sheets>
    <sheet name="Data" sheetId="2" r:id="rId1"/>
    <sheet name="def_index_filter" sheetId="3" r:id="rId2"/>
    <sheet name="def_function" sheetId="4" r:id="rId3"/>
  </sheets>
  <definedNames>
    <definedName name="_Order1">255</definedName>
    <definedName name="_Order2">255</definedName>
    <definedName name="StringAddress">INDIRECT(Data!$F$182)</definedName>
    <definedName name="ValueAddress">INDIRECT(Data!$F$183)</definedName>
  </definedNames>
  <calcPr calcId="191029"/>
</workbook>
</file>

<file path=xl/calcChain.xml><?xml version="1.0" encoding="utf-8"?>
<calcChain xmlns="http://schemas.openxmlformats.org/spreadsheetml/2006/main">
  <c r="B177" i="3" l="1"/>
  <c r="B166" i="3"/>
  <c r="B154" i="3"/>
  <c r="B149" i="3"/>
  <c r="B137" i="3"/>
  <c r="B123" i="3"/>
  <c r="B118" i="3"/>
  <c r="B107" i="3"/>
  <c r="B96" i="3"/>
  <c r="B88" i="3"/>
  <c r="B83" i="3"/>
  <c r="B76" i="3"/>
  <c r="B66" i="3"/>
  <c r="B55" i="3"/>
  <c r="B50" i="3"/>
  <c r="B41" i="3"/>
  <c r="B29" i="3"/>
  <c r="F23" i="2" l="1"/>
  <c r="F24" i="2" s="1"/>
  <c r="L26" i="2"/>
  <c r="L27" i="2" s="1"/>
  <c r="R23" i="2"/>
  <c r="X19" i="2"/>
  <c r="F48" i="2"/>
  <c r="F49" i="2" s="1"/>
  <c r="L47" i="2"/>
  <c r="L48" i="2" s="1"/>
  <c r="S39" i="2"/>
  <c r="R44" i="2"/>
  <c r="X42" i="2"/>
  <c r="X43" i="2" s="1"/>
  <c r="F67" i="2"/>
  <c r="F68" i="2" s="1"/>
  <c r="L69" i="2"/>
  <c r="L70" i="2" s="1"/>
  <c r="R69" i="2"/>
  <c r="X63" i="2"/>
  <c r="X64" i="2" s="1"/>
  <c r="F94" i="2"/>
  <c r="F95" i="2" s="1"/>
  <c r="L92" i="2"/>
  <c r="L93" i="2" s="1"/>
  <c r="R85" i="2"/>
  <c r="F115" i="2"/>
  <c r="F116" i="2" s="1"/>
  <c r="L114" i="2"/>
  <c r="L115" i="2" s="1"/>
  <c r="R108" i="2"/>
  <c r="R109" i="2" s="1"/>
  <c r="X16" i="2"/>
  <c r="Y18" i="2" s="1"/>
  <c r="X17" i="2"/>
  <c r="Y20" i="2" s="1"/>
  <c r="F20" i="2"/>
  <c r="G22" i="2" s="1"/>
  <c r="R20" i="2"/>
  <c r="S22" i="2" s="1"/>
  <c r="F21" i="2"/>
  <c r="G24" i="2" s="1"/>
  <c r="R21" i="2"/>
  <c r="S24" i="2" s="1"/>
  <c r="L23" i="2"/>
  <c r="M25" i="2" s="1"/>
  <c r="L24" i="2"/>
  <c r="M27" i="2" s="1"/>
  <c r="X39" i="2"/>
  <c r="Y41" i="2" s="1"/>
  <c r="X40" i="2"/>
  <c r="Y43" i="2" s="1"/>
  <c r="R41" i="2"/>
  <c r="S43" i="2" s="1"/>
  <c r="R42" i="2"/>
  <c r="S45" i="2" s="1"/>
  <c r="L44" i="2"/>
  <c r="M46" i="2" s="1"/>
  <c r="F45" i="2"/>
  <c r="G47" i="2" s="1"/>
  <c r="L45" i="2"/>
  <c r="M48" i="2" s="1"/>
  <c r="F46" i="2"/>
  <c r="G49" i="2" s="1"/>
  <c r="X60" i="2"/>
  <c r="Y62" i="2" s="1"/>
  <c r="R61" i="2"/>
  <c r="X61" i="2"/>
  <c r="Y64" i="2" s="1"/>
  <c r="R62" i="2"/>
  <c r="R63" i="2"/>
  <c r="F64" i="2"/>
  <c r="G66" i="2" s="1"/>
  <c r="F65" i="2"/>
  <c r="G68" i="2" s="1"/>
  <c r="L66" i="2"/>
  <c r="M68" i="2" s="1"/>
  <c r="R66" i="2"/>
  <c r="S68" i="2" s="1"/>
  <c r="L67" i="2"/>
  <c r="M70" i="2" s="1"/>
  <c r="R67" i="2"/>
  <c r="S70" i="2" s="1"/>
  <c r="R82" i="2"/>
  <c r="S84" i="2" s="1"/>
  <c r="R83" i="2"/>
  <c r="S86" i="2" s="1"/>
  <c r="L89" i="2"/>
  <c r="M91" i="2" s="1"/>
  <c r="L90" i="2"/>
  <c r="M93" i="2" s="1"/>
  <c r="F91" i="2"/>
  <c r="G93" i="2" s="1"/>
  <c r="F92" i="2"/>
  <c r="G95" i="2" s="1"/>
  <c r="R105" i="2"/>
  <c r="S107" i="2" s="1"/>
  <c r="R106" i="2"/>
  <c r="S109" i="2" s="1"/>
  <c r="L111" i="2"/>
  <c r="M113" i="2" s="1"/>
  <c r="F112" i="2"/>
  <c r="G114" i="2" s="1"/>
  <c r="L112" i="2"/>
  <c r="M115" i="2" s="1"/>
  <c r="F113" i="2"/>
  <c r="G116" i="2" s="1"/>
  <c r="F123" i="2"/>
  <c r="G123" i="2"/>
  <c r="J123" i="2"/>
  <c r="L123" i="2"/>
  <c r="F124" i="2"/>
  <c r="G124" i="2"/>
  <c r="J124" i="2"/>
  <c r="L124" i="2"/>
  <c r="F125" i="2"/>
  <c r="G125" i="2"/>
  <c r="J125" i="2"/>
  <c r="L125" i="2"/>
  <c r="F126" i="2"/>
  <c r="G126" i="2"/>
  <c r="J126" i="2"/>
  <c r="L126" i="2"/>
  <c r="F127" i="2"/>
  <c r="G127" i="2"/>
  <c r="J127" i="2"/>
  <c r="L127" i="2"/>
  <c r="J128" i="2"/>
  <c r="F128" i="2"/>
  <c r="G128" i="2"/>
  <c r="L128" i="2"/>
  <c r="F129" i="2"/>
  <c r="G129" i="2"/>
  <c r="J129" i="2"/>
  <c r="L129" i="2"/>
  <c r="F130" i="2"/>
  <c r="G130" i="2"/>
  <c r="J130" i="2"/>
  <c r="L130" i="2"/>
  <c r="F131" i="2"/>
  <c r="G131" i="2"/>
  <c r="J131" i="2"/>
  <c r="L131" i="2"/>
  <c r="F132" i="2"/>
  <c r="G132" i="2"/>
  <c r="J132" i="2"/>
  <c r="L132" i="2"/>
  <c r="F133" i="2"/>
  <c r="G133" i="2"/>
  <c r="J133" i="2"/>
  <c r="L133" i="2"/>
  <c r="F134" i="2"/>
  <c r="G134" i="2"/>
  <c r="J134" i="2"/>
  <c r="L134" i="2"/>
  <c r="F135" i="2"/>
  <c r="G135" i="2"/>
  <c r="J135" i="2"/>
  <c r="L135" i="2"/>
  <c r="F136" i="2"/>
  <c r="G136" i="2"/>
  <c r="J136" i="2"/>
  <c r="L136" i="2"/>
  <c r="F137" i="2"/>
  <c r="G137" i="2"/>
  <c r="J137" i="2"/>
  <c r="L137" i="2"/>
  <c r="F138" i="2"/>
  <c r="G138" i="2"/>
  <c r="J138" i="2"/>
  <c r="L138" i="2"/>
  <c r="F139" i="2"/>
  <c r="G139" i="2"/>
  <c r="J139" i="2"/>
  <c r="L139" i="2"/>
  <c r="F140" i="2"/>
  <c r="G140" i="2"/>
  <c r="J140" i="2"/>
  <c r="L140" i="2"/>
  <c r="F141" i="2"/>
  <c r="G141" i="2"/>
  <c r="J141" i="2"/>
  <c r="L141" i="2"/>
  <c r="F142" i="2"/>
  <c r="G142" i="2"/>
  <c r="J142" i="2"/>
  <c r="L142" i="2"/>
  <c r="F143" i="2"/>
  <c r="G143" i="2"/>
  <c r="J143" i="2"/>
  <c r="L143" i="2"/>
  <c r="F144" i="2"/>
  <c r="G144" i="2"/>
  <c r="J144" i="2"/>
  <c r="L144" i="2"/>
  <c r="F145" i="2"/>
  <c r="G145" i="2"/>
  <c r="J145" i="2"/>
  <c r="L145" i="2"/>
  <c r="L146" i="2"/>
  <c r="F146" i="2"/>
  <c r="G146" i="2"/>
  <c r="J146" i="2"/>
  <c r="F147" i="2"/>
  <c r="G147" i="2"/>
  <c r="J147" i="2"/>
  <c r="L147" i="2"/>
  <c r="F148" i="2"/>
  <c r="G148" i="2"/>
  <c r="J148" i="2"/>
  <c r="L148" i="2"/>
  <c r="F149" i="2"/>
  <c r="G149" i="2"/>
  <c r="J149" i="2"/>
  <c r="L149" i="2"/>
  <c r="F150" i="2"/>
  <c r="G150" i="2"/>
  <c r="J150" i="2"/>
  <c r="L150" i="2"/>
  <c r="F151" i="2"/>
  <c r="G151" i="2"/>
  <c r="J151" i="2"/>
  <c r="L151" i="2"/>
  <c r="F152" i="2"/>
  <c r="G152" i="2"/>
  <c r="J152" i="2"/>
  <c r="L152" i="2"/>
  <c r="F153" i="2"/>
  <c r="G153" i="2"/>
  <c r="J153" i="2"/>
  <c r="L153" i="2"/>
  <c r="F154" i="2"/>
  <c r="G154" i="2"/>
  <c r="J154" i="2"/>
  <c r="L154" i="2"/>
  <c r="F155" i="2"/>
  <c r="G155" i="2"/>
  <c r="J155" i="2"/>
  <c r="L155" i="2"/>
  <c r="F156" i="2"/>
  <c r="G156" i="2"/>
  <c r="J156" i="2"/>
  <c r="L156" i="2"/>
  <c r="F157" i="2"/>
  <c r="G157" i="2"/>
  <c r="J157" i="2"/>
  <c r="L157" i="2"/>
  <c r="F158" i="2"/>
  <c r="G158" i="2"/>
  <c r="J158" i="2"/>
  <c r="L158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M143" i="2" l="1"/>
  <c r="G172" i="2" s="1"/>
  <c r="H157" i="2"/>
  <c r="F179" i="2" s="1"/>
  <c r="H141" i="2"/>
  <c r="F171" i="2" s="1"/>
  <c r="M139" i="2"/>
  <c r="G170" i="2" s="1"/>
  <c r="H139" i="2"/>
  <c r="F170" i="2" s="1"/>
  <c r="H135" i="2"/>
  <c r="F168" i="2" s="1"/>
  <c r="H145" i="2"/>
  <c r="F173" i="2" s="1"/>
  <c r="M147" i="2"/>
  <c r="G174" i="2" s="1"/>
  <c r="H153" i="2"/>
  <c r="F177" i="2" s="1"/>
  <c r="M155" i="2"/>
  <c r="G178" i="2" s="1"/>
  <c r="M131" i="2"/>
  <c r="G166" i="2" s="1"/>
  <c r="M123" i="2"/>
  <c r="G162" i="2" s="1"/>
  <c r="M153" i="2"/>
  <c r="G177" i="2" s="1"/>
  <c r="M145" i="2"/>
  <c r="G173" i="2" s="1"/>
  <c r="M141" i="2"/>
  <c r="G171" i="2" s="1"/>
  <c r="H129" i="2"/>
  <c r="F165" i="2" s="1"/>
  <c r="M149" i="2"/>
  <c r="G175" i="2" s="1"/>
  <c r="H125" i="2"/>
  <c r="F163" i="2" s="1"/>
  <c r="H155" i="2"/>
  <c r="F178" i="2" s="1"/>
  <c r="H151" i="2"/>
  <c r="F176" i="2" s="1"/>
  <c r="M137" i="2"/>
  <c r="G169" i="2" s="1"/>
  <c r="M133" i="2"/>
  <c r="G167" i="2" s="1"/>
  <c r="H137" i="2"/>
  <c r="F169" i="2" s="1"/>
  <c r="M151" i="2"/>
  <c r="G176" i="2" s="1"/>
  <c r="H147" i="2"/>
  <c r="F174" i="2" s="1"/>
  <c r="H143" i="2"/>
  <c r="F172" i="2" s="1"/>
  <c r="M129" i="2"/>
  <c r="G165" i="2" s="1"/>
  <c r="M127" i="2"/>
  <c r="G164" i="2" s="1"/>
  <c r="M125" i="2"/>
  <c r="G163" i="2" s="1"/>
  <c r="H149" i="2"/>
  <c r="F175" i="2" s="1"/>
  <c r="M135" i="2"/>
  <c r="G168" i="2" s="1"/>
  <c r="H131" i="2"/>
  <c r="F166" i="2" s="1"/>
  <c r="H127" i="2"/>
  <c r="F164" i="2" s="1"/>
  <c r="H123" i="2"/>
  <c r="F162" i="2" s="1"/>
  <c r="M157" i="2"/>
  <c r="G179" i="2" s="1"/>
  <c r="H133" i="2"/>
  <c r="F167" i="2" s="1"/>
  <c r="X20" i="2"/>
  <c r="R86" i="2"/>
  <c r="R70" i="2"/>
  <c r="R45" i="2"/>
  <c r="R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F5" authorId="0" shapeId="0" xr:uid="{81B2CB94-5050-E546-9A46-0E6D54C2D12B}">
      <text>
        <r>
          <rPr>
            <b/>
            <sz val="10"/>
            <color rgb="FF000000"/>
            <rFont val="Tahoma"/>
            <family val="2"/>
          </rPr>
          <t>Andy 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@K{"input":{"id":"category","label":"Category"}}</t>
        </r>
      </text>
    </comment>
    <comment ref="X14" authorId="0" shapeId="0" xr:uid="{00000000-0006-0000-0000-000001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@K{"input":{"id":"heatflux_base_unit","label":"Base unit"}}</t>
        </r>
      </text>
    </comment>
    <comment ref="X15" authorId="0" shapeId="0" xr:uid="{00000000-0006-0000-0000-000002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heatflux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F18" authorId="0" shapeId="0" xr:uid="{00000000-0006-0000-0000-000003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@K{"input":{"id":"distance_base_unit","label":"Base unit"}}</t>
        </r>
      </text>
    </comment>
    <comment ref="R18" authorId="0" shapeId="0" xr:uid="{00000000-0006-0000-0000-000004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@K{"input":{"id":"dynamicviscosity_base_unit","label":"Base unit"}}</t>
        </r>
      </text>
    </comment>
    <comment ref="X18" authorId="0" shapeId="0" xr:uid="{00000000-0006-0000-0000-000005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heatflux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F19" authorId="0" shapeId="0" xr:uid="{00000000-0006-0000-0000-000006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@K{"input":{"id":"distance_target_unit","label":"Target unit"}}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R19" authorId="0" shapeId="0" xr:uid="{00000000-0006-0000-0000-000007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dynamicviscosity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X20" authorId="0" shapeId="0" xr:uid="{00000000-0006-0000-0000-000008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heatflux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  <comment ref="L21" authorId="0" shapeId="0" xr:uid="{00000000-0006-0000-0000-000009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@K{"input":{"id":"power_base_unit","label":"Base unit"}}</t>
        </r>
      </text>
    </comment>
    <comment ref="F22" authorId="0" shapeId="0" xr:uid="{00000000-0006-0000-0000-00000A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@K{"input":{"id":"distance_base_value","label":"Base value"}}</t>
        </r>
      </text>
    </comment>
    <comment ref="L22" authorId="0" shapeId="0" xr:uid="{00000000-0006-0000-0000-00000B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power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R22" authorId="0" shapeId="0" xr:uid="{00000000-0006-0000-0000-00000C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dynamicviscosity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F24" authorId="0" shapeId="0" xr:uid="{00000000-0006-0000-0000-00000D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@K{"output":{"id":"distance_target_value","label":"Target value"}}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R24" authorId="0" shapeId="0" xr:uid="{00000000-0006-0000-0000-00000E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dynamicviscosity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  <comment ref="L25" authorId="0" shapeId="0" xr:uid="{00000000-0006-0000-0000-00000F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power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L27" authorId="0" shapeId="0" xr:uid="{00000000-0006-0000-0000-000010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power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  <comment ref="X37" authorId="0" shapeId="0" xr:uid="{00000000-0006-0000-0000-000011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@K{"input":{"id":"specificenergy_base_unit","label":"Base unit"}}</t>
        </r>
      </text>
    </comment>
    <comment ref="X38" authorId="0" shapeId="0" xr:uid="{00000000-0006-0000-0000-000012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</t>
        </r>
        <r>
          <rPr>
            <sz val="10"/>
            <color rgb="FF000000"/>
            <rFont val="Arial"/>
            <family val="2"/>
          </rPr>
          <t>"specificenergy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R39" authorId="0" shapeId="0" xr:uid="{00000000-0006-0000-0000-000013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@K{"input":{"id":"kinematicviscosity_base_unit","label":"Base unit"}}</t>
        </r>
      </text>
    </comment>
    <comment ref="R40" authorId="0" shapeId="0" xr:uid="{00000000-0006-0000-0000-000014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kinematicviscosity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X41" authorId="0" shapeId="0" xr:uid="{00000000-0006-0000-0000-000015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specificenergy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L42" authorId="0" shapeId="0" xr:uid="{00000000-0006-0000-0000-000016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@K{"input":{"id":"energy_base_unit","label":"Base unit"}}</t>
        </r>
      </text>
    </comment>
    <comment ref="F43" authorId="0" shapeId="0" xr:uid="{00000000-0006-0000-0000-000017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@K{"input":{"id":"volume_base_unit","label":"Base unit"}}</t>
        </r>
      </text>
    </comment>
    <comment ref="L43" authorId="0" shapeId="0" xr:uid="{00000000-0006-0000-0000-000018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 xml:space="preserve">@K{"input":{"id":"energy_target_unit","label":"Target unit"}}
</t>
        </r>
      </text>
    </comment>
    <comment ref="R43" authorId="0" shapeId="0" xr:uid="{00000000-0006-0000-0000-000019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kinematicviscosity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X43" authorId="0" shapeId="0" xr:uid="{00000000-0006-0000-0000-00001A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specificenergy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  <comment ref="F44" authorId="0" shapeId="0" xr:uid="{00000000-0006-0000-0000-00001B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volume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R45" authorId="0" shapeId="0" xr:uid="{00000000-0006-0000-0000-00001C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kinematicviscosity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  <comment ref="L46" authorId="0" shapeId="0" xr:uid="{00000000-0006-0000-0000-00001D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energy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F47" authorId="0" shapeId="0" xr:uid="{00000000-0006-0000-0000-00001E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volume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L48" authorId="0" shapeId="0" xr:uid="{00000000-0006-0000-0000-00001F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energy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  <comment ref="F49" authorId="0" shapeId="0" xr:uid="{00000000-0006-0000-0000-000020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volume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  <comment ref="X58" authorId="0" shapeId="0" xr:uid="{00000000-0006-0000-0000-000021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@K{"input":{"id":"specificheat_base_unit","label":"Base unit"}}</t>
        </r>
      </text>
    </comment>
    <comment ref="X59" authorId="0" shapeId="0" xr:uid="{00000000-0006-0000-0000-000022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specificheat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F62" authorId="0" shapeId="0" xr:uid="{00000000-0006-0000-0000-000023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@K{"input":{"id":"molarflowrate_base_unit","label":"Base unit"}}</t>
        </r>
      </text>
    </comment>
    <comment ref="X62" authorId="0" shapeId="0" xr:uid="{00000000-0006-0000-0000-000024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@K{"input":{"id":"specificheat_base_value","label":"Base value"}}</t>
        </r>
      </text>
    </comment>
    <comment ref="F63" authorId="0" shapeId="0" xr:uid="{00000000-0006-0000-0000-000025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molarflowrate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L64" authorId="0" shapeId="0" xr:uid="{00000000-0006-0000-0000-000026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@K{"input":{"id":"mass_base_unit","label":"Base unit"}}</t>
        </r>
      </text>
    </comment>
    <comment ref="R64" authorId="0" shapeId="0" xr:uid="{00000000-0006-0000-0000-000027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@K{"input":{"id":"massflowrate_base_unit","label":"Base unit"}}</t>
        </r>
      </text>
    </comment>
    <comment ref="X64" authorId="0" shapeId="0" xr:uid="{00000000-0006-0000-0000-000028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 xml:space="preserve">@K{"output":{"id":"specificheat_target_value","label":"Target value"}}
</t>
        </r>
      </text>
    </comment>
    <comment ref="L65" authorId="0" shapeId="0" xr:uid="{00000000-0006-0000-0000-000029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mass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R65" authorId="0" shapeId="0" xr:uid="{00000000-0006-0000-0000-00002A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massflowrate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F66" authorId="0" shapeId="0" xr:uid="{00000000-0006-0000-0000-00002B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molarflowrate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F68" authorId="0" shapeId="0" xr:uid="{00000000-0006-0000-0000-00002C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molarflowrate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  <comment ref="L68" authorId="0" shapeId="0" xr:uid="{00000000-0006-0000-0000-00002D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mass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R68" authorId="0" shapeId="0" xr:uid="{00000000-0006-0000-0000-00002E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massflowrate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L70" authorId="0" shapeId="0" xr:uid="{00000000-0006-0000-0000-00002F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mass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  <comment ref="R70" authorId="0" shapeId="0" xr:uid="{00000000-0006-0000-0000-000030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massflowrate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  <comment ref="R80" authorId="0" shapeId="0" xr:uid="{00000000-0006-0000-0000-000031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@K{"input":{"id":"heattransfercoefficient_base_unit","label":"Base unit"}}</t>
        </r>
      </text>
    </comment>
    <comment ref="R81" authorId="0" shapeId="0" xr:uid="{00000000-0006-0000-0000-000032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heattransfercoefficient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R84" authorId="0" shapeId="0" xr:uid="{00000000-0006-0000-0000-000033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heattransfercoefficient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R86" authorId="0" shapeId="0" xr:uid="{00000000-0006-0000-0000-000034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heattransfercoefficient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  <comment ref="L87" authorId="0" shapeId="0" xr:uid="{00000000-0006-0000-0000-000035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@K{"input":{"id":"density_base_unit","label":"Base unit"}}</t>
        </r>
      </text>
    </comment>
    <comment ref="L88" authorId="0" shapeId="0" xr:uid="{00000000-0006-0000-0000-000036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density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F89" authorId="0" shapeId="0" xr:uid="{00000000-0006-0000-0000-000037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@K{"input":{"id":"volumetricflowrate_base_unit","label":"Base unit"}}</t>
        </r>
      </text>
    </comment>
    <comment ref="F90" authorId="0" shapeId="0" xr:uid="{00000000-0006-0000-0000-000038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volumetricflowrate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L91" authorId="0" shapeId="0" xr:uid="{00000000-0006-0000-0000-000039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density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F93" authorId="0" shapeId="0" xr:uid="{00000000-0006-0000-0000-00003A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volumetricflowrate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L93" authorId="0" shapeId="0" xr:uid="{00000000-0006-0000-0000-00003B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density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  <comment ref="F95" authorId="0" shapeId="0" xr:uid="{00000000-0006-0000-0000-00003C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volumetricflowrate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  <comment ref="R103" authorId="0" shapeId="0" xr:uid="{00000000-0006-0000-0000-00003D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@K{"input":{"id":"thermalconductivity_base_unit","label":"Base unit"}}</t>
        </r>
      </text>
    </comment>
    <comment ref="R104" authorId="0" shapeId="0" xr:uid="{00000000-0006-0000-0000-00003E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thermalconductivity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R107" authorId="0" shapeId="0" xr:uid="{00000000-0006-0000-0000-00003F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thermalconductivity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L109" authorId="0" shapeId="0" xr:uid="{00000000-0006-0000-0000-000040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@K{"input":{"id":"area_base_unit","label":"Base unit"}}</t>
        </r>
      </text>
    </comment>
    <comment ref="R109" authorId="0" shapeId="0" xr:uid="{00000000-0006-0000-0000-000041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thermalconductivity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  <comment ref="F110" authorId="0" shapeId="0" xr:uid="{00000000-0006-0000-0000-000042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@K{"input":{"id":"pressure_base_unit","label":"Base unit"}}</t>
        </r>
      </text>
    </comment>
    <comment ref="L110" authorId="0" shapeId="0" xr:uid="{00000000-0006-0000-0000-000043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area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F111" authorId="0" shapeId="0" xr:uid="{00000000-0006-0000-0000-000044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pressure</t>
        </r>
        <r>
          <rPr>
            <sz val="10"/>
            <color rgb="FF000000"/>
            <rFont val="Arial"/>
            <family val="2"/>
          </rPr>
          <t xml:space="preserve">_target_unit","label":"Target unit"}}
</t>
        </r>
      </text>
    </comment>
    <comment ref="L113" authorId="0" shapeId="0" xr:uid="{00000000-0006-0000-0000-000045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area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F114" authorId="0" shapeId="0" xr:uid="{00000000-0006-0000-0000-000046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@K{"input":{"id":"</t>
        </r>
        <r>
          <rPr>
            <sz val="10"/>
            <color rgb="FF000000"/>
            <rFont val="Arial"/>
            <family val="2"/>
          </rPr>
          <t>pressure</t>
        </r>
        <r>
          <rPr>
            <sz val="10"/>
            <color rgb="FF000000"/>
            <rFont val="Arial"/>
            <family val="2"/>
          </rPr>
          <t>_base_value","label":"Base value"}}</t>
        </r>
      </text>
    </comment>
    <comment ref="L115" authorId="0" shapeId="0" xr:uid="{00000000-0006-0000-0000-000047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area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  <comment ref="F116" authorId="0" shapeId="0" xr:uid="{00000000-0006-0000-0000-000048000000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@K{"output":{"id":"</t>
        </r>
        <r>
          <rPr>
            <sz val="10"/>
            <color rgb="FF000000"/>
            <rFont val="Arial"/>
            <family val="2"/>
          </rPr>
          <t>pressure</t>
        </r>
        <r>
          <rPr>
            <sz val="10"/>
            <color rgb="FF000000"/>
            <rFont val="Arial"/>
            <family val="2"/>
          </rPr>
          <t xml:space="preserve">_target_value","label":"Target value"}}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A1" authorId="0" shapeId="0" xr:uid="{00000000-0006-0000-0100-000001000000}">
      <text>
        <r>
          <rPr>
            <sz val="10"/>
            <color rgb="FF000000"/>
            <rFont val="Tahoma"/>
            <family val="2"/>
            <charset val="238"/>
          </rPr>
          <t>Define only on the first row of the option list.</t>
        </r>
      </text>
    </comment>
    <comment ref="B1" authorId="0" shapeId="0" xr:uid="{00000000-0006-0000-0100-000002000000}">
      <text>
        <r>
          <rPr>
            <sz val="10.5"/>
            <color rgb="FF000000"/>
            <rFont val="Calibri"/>
            <family val="2"/>
          </rPr>
          <t>Define only on the first row of the option list.</t>
        </r>
      </text>
    </comment>
    <comment ref="C1" authorId="0" shapeId="0" xr:uid="{00000000-0006-0000-0100-000003000000}">
      <text>
        <r>
          <rPr>
            <sz val="10"/>
            <color rgb="FF000000"/>
            <rFont val="Tahoma"/>
            <family val="2"/>
            <charset val="238"/>
          </rPr>
          <t xml:space="preserve">Enter one of following: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STRING - for text
</t>
        </r>
        <r>
          <rPr>
            <sz val="10"/>
            <color rgb="FF000000"/>
            <rFont val="Tahoma"/>
            <family val="2"/>
            <charset val="238"/>
          </rPr>
          <t xml:space="preserve">BOOLEAN - for TRUE/FALSE
</t>
        </r>
        <r>
          <rPr>
            <sz val="10"/>
            <color rgb="FF000000"/>
            <rFont val="Tahoma"/>
            <family val="2"/>
            <charset val="238"/>
          </rPr>
          <t xml:space="preserve">NUMERIC - for numbers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Define only on the first row of the option list.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A1" authorId="0" shapeId="0" xr:uid="{00000000-0006-0000-0200-000001000000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B1" authorId="0" shapeId="0" xr:uid="{00000000-0006-0000-0200-000002000000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C1" authorId="0" shapeId="0" xr:uid="{00000000-0006-0000-0200-000003000000}">
      <text>
        <r>
          <rPr>
            <sz val="10"/>
            <color rgb="FF000000"/>
            <rFont val="Calibri"/>
            <family val="2"/>
          </rPr>
          <t xml:space="preserve">Define only on the first row of the web calculator.
</t>
        </r>
        <r>
          <rPr>
            <sz val="10"/>
            <color rgb="FF000000"/>
            <rFont val="Calibri"/>
            <family val="2"/>
          </rPr>
          <t xml:space="preserve">Field is optional.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Description displays on the first line in the web form.</t>
        </r>
      </text>
    </comment>
    <comment ref="D1" authorId="0" shapeId="0" xr:uid="{00000000-0006-0000-0200-000004000000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Define only on the first row of the web calculator.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E1" authorId="0" shapeId="0" xr:uid="{00000000-0006-0000-0200-000005000000}">
      <text>
        <r>
          <rPr>
            <sz val="10"/>
            <color rgb="FF000000"/>
            <rFont val="Calibri"/>
            <family val="2"/>
            <scheme val="minor"/>
          </rPr>
          <t>Define only on the first row of the web calculator.</t>
        </r>
      </text>
    </comment>
    <comment ref="F1" authorId="0" shapeId="0" xr:uid="{00000000-0006-0000-0200-000006000000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H1" authorId="0" shapeId="0" xr:uid="{00000000-0006-0000-0200-000007000000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J1" authorId="0" shapeId="0" xr:uid="{00000000-0006-0000-0200-000008000000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Overrides parameter label entered in cell tag (comment).</t>
        </r>
      </text>
    </comment>
    <comment ref="K1" authorId="0" shapeId="0" xr:uid="{00000000-0006-0000-0200-000009000000}">
      <text>
        <r>
          <rPr>
            <sz val="10"/>
            <color rgb="FF000000"/>
            <rFont val="Tahoma"/>
            <family val="2"/>
            <charset val="238"/>
          </rPr>
          <t xml:space="preserve">Text displayed under parameter field where user inputs data.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Can be left blank.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Overrides parameter label entered in cell tag (comment).</t>
        </r>
      </text>
    </comment>
    <comment ref="L1" authorId="0" shapeId="0" xr:uid="{00000000-0006-0000-0200-00000A000000}">
      <text>
        <r>
          <rPr>
            <sz val="10"/>
            <color rgb="FF000000"/>
            <rFont val="Tahoma"/>
            <family val="2"/>
            <charset val="238"/>
          </rPr>
          <t xml:space="preserve">Can be left blank when no option list assosiated with parameter.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Define option lists in def_index_filter worksheet.</t>
        </r>
      </text>
    </comment>
    <comment ref="O1" authorId="0" shapeId="0" xr:uid="{00000000-0006-0000-0200-00000B000000}">
      <text>
        <r>
          <rPr>
            <sz val="10"/>
            <color rgb="FF000000"/>
            <rFont val="Tahoma"/>
            <family val="2"/>
            <charset val="238"/>
          </rPr>
          <t>Visible by default.</t>
        </r>
      </text>
    </comment>
    <comment ref="P1" authorId="0" shapeId="0" xr:uid="{00000000-0006-0000-0200-00000C000000}">
      <text>
        <r>
          <rPr>
            <sz val="10"/>
            <color rgb="FF000000"/>
            <rFont val="Tahoma"/>
            <family val="2"/>
            <charset val="238"/>
          </rPr>
          <t>Required by default.</t>
        </r>
      </text>
    </comment>
    <comment ref="S1" authorId="0" shapeId="0" xr:uid="{00000000-0006-0000-0200-00000D000000}">
      <text>
        <r>
          <rPr>
            <sz val="10"/>
            <color rgb="FF000000"/>
            <rFont val="Tahoma"/>
            <family val="2"/>
            <charset val="238"/>
          </rPr>
          <t>When blank, order as on this spreadsheet applied.</t>
        </r>
      </text>
    </comment>
    <comment ref="U1" authorId="0" shapeId="0" xr:uid="{00000000-0006-0000-0200-00000E000000}">
      <text>
        <r>
          <rPr>
            <sz val="10"/>
            <color rgb="FF000000"/>
            <rFont val="Tahoma"/>
            <family val="2"/>
            <charset val="238"/>
          </rPr>
          <t xml:space="preserve">First value = Panel border color
</t>
        </r>
        <r>
          <rPr>
            <sz val="10"/>
            <color rgb="FF000000"/>
            <rFont val="Tahoma"/>
            <family val="2"/>
            <charset val="238"/>
          </rPr>
          <t xml:space="preserve">Second value = Panel text color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Values separated by space.
</t>
        </r>
        <r>
          <rPr>
            <sz val="10"/>
            <color rgb="FF000000"/>
            <rFont val="Tahoma"/>
            <family val="2"/>
            <charset val="238"/>
          </rPr>
          <t>Values in hex (e.g. #5AEC80) or RGB (e.g. 90,236,128)</t>
        </r>
      </text>
    </comment>
    <comment ref="V1" authorId="0" shapeId="0" xr:uid="{00000000-0006-0000-0200-00000F000000}">
      <text>
        <r>
          <rPr>
            <sz val="10"/>
            <color rgb="FF000000"/>
            <rFont val="Tahoma"/>
            <family val="2"/>
            <charset val="238"/>
          </rPr>
          <t xml:space="preserve">Accepted values: TRUE, FALSE
</t>
        </r>
        <r>
          <rPr>
            <sz val="10"/>
            <color rgb="FF000000"/>
            <rFont val="Tahoma"/>
            <family val="2"/>
            <charset val="238"/>
          </rPr>
          <t xml:space="preserve">Formulas can be used.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Visible by default.</t>
        </r>
      </text>
    </comment>
    <comment ref="W1" authorId="0" shapeId="0" xr:uid="{00000000-0006-0000-0200-000010000000}">
      <text>
        <r>
          <rPr>
            <sz val="10"/>
            <color rgb="FF000000"/>
            <rFont val="Calibri"/>
            <family val="2"/>
            <scheme val="minor"/>
          </rPr>
          <t>Accepted values: TRUE, FALSE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Formulas can be used.
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Editable by default.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Z1" authorId="0" shapeId="0" xr:uid="{00000000-0006-0000-0200-000011000000}">
      <text>
        <r>
          <rPr>
            <sz val="10"/>
            <color rgb="FF000000"/>
            <rFont val="Tahoma"/>
            <family val="2"/>
            <charset val="238"/>
          </rPr>
          <t>Defined only on the row of the first parameter in panel.</t>
        </r>
      </text>
    </comment>
  </commentList>
</comments>
</file>

<file path=xl/sharedStrings.xml><?xml version="1.0" encoding="utf-8"?>
<sst xmlns="http://schemas.openxmlformats.org/spreadsheetml/2006/main" count="1053" uniqueCount="404">
  <si>
    <t>Distance</t>
  </si>
  <si>
    <t>Power</t>
  </si>
  <si>
    <t>Dynamic Viscosity</t>
  </si>
  <si>
    <t>Heat Flux</t>
  </si>
  <si>
    <t>Volume</t>
  </si>
  <si>
    <t>Energy</t>
  </si>
  <si>
    <t>Kinematic Viscosity</t>
  </si>
  <si>
    <t>Specific Energy</t>
  </si>
  <si>
    <t>Molar Flowrate</t>
  </si>
  <si>
    <t>Mass</t>
  </si>
  <si>
    <t>Mass Flowrate</t>
  </si>
  <si>
    <t>Specific Heat</t>
  </si>
  <si>
    <t>Volumetric Flowrate</t>
  </si>
  <si>
    <t>Density</t>
  </si>
  <si>
    <t>Heat Transfer Coefficient</t>
  </si>
  <si>
    <t>Pressure</t>
  </si>
  <si>
    <t>Area</t>
  </si>
  <si>
    <t>Thermal Conductivity</t>
  </si>
  <si>
    <t>UNIT CONVERSION TABLES</t>
  </si>
  <si>
    <t>mile</t>
  </si>
  <si>
    <t>hp</t>
  </si>
  <si>
    <t>centipoise</t>
  </si>
  <si>
    <t>Btu/hr.ft²</t>
  </si>
  <si>
    <t>yard</t>
  </si>
  <si>
    <t>hp (metric)</t>
  </si>
  <si>
    <t>poise</t>
  </si>
  <si>
    <t>cal/sec.cm²</t>
  </si>
  <si>
    <t>ft</t>
  </si>
  <si>
    <t>ton (refrig.)</t>
  </si>
  <si>
    <t>Pa . sec</t>
  </si>
  <si>
    <t>watt/cm²</t>
  </si>
  <si>
    <t>in</t>
  </si>
  <si>
    <t>Btu/min</t>
  </si>
  <si>
    <t>lb/ft.hr</t>
  </si>
  <si>
    <t>kcal/hr.m²</t>
  </si>
  <si>
    <t>km</t>
  </si>
  <si>
    <t>Btu/hr</t>
  </si>
  <si>
    <t>lb/ft.sec</t>
  </si>
  <si>
    <t>watt/m²</t>
  </si>
  <si>
    <t xml:space="preserve">m </t>
  </si>
  <si>
    <t>kW</t>
  </si>
  <si>
    <t>index1 (base)</t>
  </si>
  <si>
    <t>=</t>
  </si>
  <si>
    <t>cm</t>
  </si>
  <si>
    <t>Cal/sec</t>
  </si>
  <si>
    <t>index2 (target)</t>
  </si>
  <si>
    <t>mm</t>
  </si>
  <si>
    <t>Cal/min</t>
  </si>
  <si>
    <t>gr/cm.sec</t>
  </si>
  <si>
    <t>Base Unit</t>
  </si>
  <si>
    <t>micron</t>
  </si>
  <si>
    <t>Watt</t>
  </si>
  <si>
    <t>kg/m.hr</t>
  </si>
  <si>
    <t>Target Unit</t>
  </si>
  <si>
    <t>Joule/sec</t>
  </si>
  <si>
    <t>Base Value</t>
  </si>
  <si>
    <t>Conversion Factor</t>
  </si>
  <si>
    <t>Result</t>
  </si>
  <si>
    <t>yard³</t>
  </si>
  <si>
    <t>hp.hr</t>
  </si>
  <si>
    <t>centistoke</t>
  </si>
  <si>
    <t>Btu/lb</t>
  </si>
  <si>
    <t>bbl</t>
  </si>
  <si>
    <t>Btu</t>
  </si>
  <si>
    <t>stoke</t>
  </si>
  <si>
    <t>cal/gr</t>
  </si>
  <si>
    <t>ft³</t>
  </si>
  <si>
    <t>joule/gr</t>
  </si>
  <si>
    <t>gal (Imperial)</t>
  </si>
  <si>
    <t>kW.hr</t>
  </si>
  <si>
    <t>cal/kg</t>
  </si>
  <si>
    <t>gal (US)</t>
  </si>
  <si>
    <t>Cal</t>
  </si>
  <si>
    <t>joule/kg</t>
  </si>
  <si>
    <t>fl. oz</t>
  </si>
  <si>
    <t>kCal</t>
  </si>
  <si>
    <t>in³</t>
  </si>
  <si>
    <t>joule</t>
  </si>
  <si>
    <t>m³</t>
  </si>
  <si>
    <t>W.sec</t>
  </si>
  <si>
    <t>liter</t>
  </si>
  <si>
    <t>cm³</t>
  </si>
  <si>
    <t>lit.atm</t>
  </si>
  <si>
    <t>ml</t>
  </si>
  <si>
    <t>Long Ton</t>
  </si>
  <si>
    <t>lb/sec</t>
  </si>
  <si>
    <t>Btu/lb.F</t>
  </si>
  <si>
    <t>MMscf/hr</t>
  </si>
  <si>
    <t>Short Ton</t>
  </si>
  <si>
    <t>lb/min</t>
  </si>
  <si>
    <t>cal/gr.C</t>
  </si>
  <si>
    <t>MMscf/day</t>
  </si>
  <si>
    <t>Metric Ton</t>
  </si>
  <si>
    <t>lb/hr</t>
  </si>
  <si>
    <t>joule/gr.C</t>
  </si>
  <si>
    <t>Mscf/hr</t>
  </si>
  <si>
    <t>lb</t>
  </si>
  <si>
    <t>lb/day</t>
  </si>
  <si>
    <t>cal/kg.C</t>
  </si>
  <si>
    <t>Mscf/day</t>
  </si>
  <si>
    <t>oz</t>
  </si>
  <si>
    <t>kg/sec</t>
  </si>
  <si>
    <t>joule/kg.C</t>
  </si>
  <si>
    <t>lb-mol/hr</t>
  </si>
  <si>
    <t>kg</t>
  </si>
  <si>
    <t>kg/min</t>
  </si>
  <si>
    <t>lb-mol/day</t>
  </si>
  <si>
    <t>gr</t>
  </si>
  <si>
    <t>kg/hr</t>
  </si>
  <si>
    <t>g-mol/hr</t>
  </si>
  <si>
    <t>mg</t>
  </si>
  <si>
    <t>kg/day</t>
  </si>
  <si>
    <t>g-mol/day</t>
  </si>
  <si>
    <t>grain</t>
  </si>
  <si>
    <t>L ton/day</t>
  </si>
  <si>
    <t>carat</t>
  </si>
  <si>
    <t>S ton/day</t>
  </si>
  <si>
    <t>slug</t>
  </si>
  <si>
    <t>M ton/day</t>
  </si>
  <si>
    <t>gr/cm³</t>
  </si>
  <si>
    <t>gr/ml</t>
  </si>
  <si>
    <t>gr/lit</t>
  </si>
  <si>
    <t>bbl/hr</t>
  </si>
  <si>
    <t>gr/gal</t>
  </si>
  <si>
    <t>bbl/day</t>
  </si>
  <si>
    <t>kg/m³</t>
  </si>
  <si>
    <t>gal/min</t>
  </si>
  <si>
    <t>lb/in³</t>
  </si>
  <si>
    <t>gal/day</t>
  </si>
  <si>
    <t>lb/ft³</t>
  </si>
  <si>
    <t>lb/gal</t>
  </si>
  <si>
    <t>lb/bbl</t>
  </si>
  <si>
    <t>oz/in³</t>
  </si>
  <si>
    <t>lit/sec</t>
  </si>
  <si>
    <t>oz/gal</t>
  </si>
  <si>
    <t>lit/min</t>
  </si>
  <si>
    <t>SG (liquid)</t>
  </si>
  <si>
    <t>lit/hr</t>
  </si>
  <si>
    <t>lit/day</t>
  </si>
  <si>
    <t>psi</t>
  </si>
  <si>
    <t>ft²</t>
  </si>
  <si>
    <t>Btu/hr.ft.F</t>
  </si>
  <si>
    <t>in Hg</t>
  </si>
  <si>
    <t>in²</t>
  </si>
  <si>
    <t>cal/sec.cm.C</t>
  </si>
  <si>
    <t>mm Hg</t>
  </si>
  <si>
    <t>yard²</t>
  </si>
  <si>
    <t>watt/cm.C</t>
  </si>
  <si>
    <t>mile²</t>
  </si>
  <si>
    <t>kcal/hr.m.C</t>
  </si>
  <si>
    <t>mm²</t>
  </si>
  <si>
    <t>watt/m.C</t>
  </si>
  <si>
    <t>torr</t>
  </si>
  <si>
    <t>cm²</t>
  </si>
  <si>
    <t>atm</t>
  </si>
  <si>
    <t>m²</t>
  </si>
  <si>
    <t>bar</t>
  </si>
  <si>
    <t>km²</t>
  </si>
  <si>
    <t>mbar</t>
  </si>
  <si>
    <t>hectare</t>
  </si>
  <si>
    <t>kg/cm²</t>
  </si>
  <si>
    <t>are</t>
  </si>
  <si>
    <t>kPa</t>
  </si>
  <si>
    <t>acre</t>
  </si>
  <si>
    <t>Pa</t>
  </si>
  <si>
    <t>String</t>
  </si>
  <si>
    <t>String Add</t>
  </si>
  <si>
    <t>Value</t>
  </si>
  <si>
    <t>Value Address</t>
  </si>
  <si>
    <t>Address Table:</t>
  </si>
  <si>
    <t>Row</t>
  </si>
  <si>
    <t>Col</t>
  </si>
  <si>
    <t>1)</t>
  </si>
  <si>
    <t>2)</t>
  </si>
  <si>
    <t>Summary of Addresses:</t>
  </si>
  <si>
    <t>Selection Index</t>
  </si>
  <si>
    <t>Address-1</t>
  </si>
  <si>
    <t>Address-2</t>
  </si>
  <si>
    <r>
      <t>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 xml:space="preserve"> . sec/ft²</t>
    </r>
  </si>
  <si>
    <r>
      <t>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.sec/in²</t>
    </r>
  </si>
  <si>
    <r>
      <t>ft.lb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 xml:space="preserve"> /sec</t>
    </r>
  </si>
  <si>
    <r>
      <t>ft.lb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/min</t>
    </r>
  </si>
  <si>
    <r>
      <t>ft.lb</t>
    </r>
    <r>
      <rPr>
        <vertAlign val="subscript"/>
        <sz val="8"/>
        <rFont val="Arial"/>
        <family val="2"/>
      </rPr>
      <t>f</t>
    </r>
  </si>
  <si>
    <r>
      <t>ft²</t>
    </r>
    <r>
      <rPr>
        <sz val="8"/>
        <rFont val="Arial"/>
        <family val="2"/>
      </rPr>
      <t>/sec</t>
    </r>
  </si>
  <si>
    <r>
      <t>ft²</t>
    </r>
    <r>
      <rPr>
        <sz val="8"/>
        <rFont val="Arial"/>
        <family val="2"/>
      </rPr>
      <t>/hr</t>
    </r>
  </si>
  <si>
    <r>
      <t>m²</t>
    </r>
    <r>
      <rPr>
        <sz val="8"/>
        <rFont val="Arial"/>
        <family val="2"/>
      </rPr>
      <t>/sec</t>
    </r>
  </si>
  <si>
    <r>
      <t>m²</t>
    </r>
    <r>
      <rPr>
        <sz val="8"/>
        <rFont val="Arial"/>
        <family val="2"/>
      </rPr>
      <t>/hr</t>
    </r>
  </si>
  <si>
    <r>
      <t>cm²</t>
    </r>
    <r>
      <rPr>
        <sz val="8"/>
        <rFont val="Arial"/>
        <family val="2"/>
      </rPr>
      <t>/sec</t>
    </r>
  </si>
  <si>
    <r>
      <t>ft³.</t>
    </r>
    <r>
      <rPr>
        <sz val="8"/>
        <rFont val="Arial"/>
        <family val="2"/>
      </rPr>
      <t xml:space="preserve"> 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 xml:space="preserve"> / in²</t>
    </r>
  </si>
  <si>
    <r>
      <t>ft³</t>
    </r>
    <r>
      <rPr>
        <sz val="8"/>
        <rFont val="Courier New"/>
        <family val="3"/>
      </rPr>
      <t>/sec</t>
    </r>
  </si>
  <si>
    <r>
      <t>Btu/hr.ft²</t>
    </r>
    <r>
      <rPr>
        <sz val="8"/>
        <rFont val="Arial"/>
        <family val="2"/>
      </rPr>
      <t xml:space="preserve"> . F</t>
    </r>
  </si>
  <si>
    <r>
      <t>ft³</t>
    </r>
    <r>
      <rPr>
        <sz val="8"/>
        <rFont val="Courier New"/>
        <family val="3"/>
      </rPr>
      <t>/min</t>
    </r>
  </si>
  <si>
    <r>
      <t>cal/sec.cm²</t>
    </r>
    <r>
      <rPr>
        <sz val="8"/>
        <rFont val="Arial"/>
        <family val="2"/>
      </rPr>
      <t xml:space="preserve"> . C</t>
    </r>
  </si>
  <si>
    <r>
      <t>ft³</t>
    </r>
    <r>
      <rPr>
        <sz val="8"/>
        <rFont val="Courier New"/>
        <family val="3"/>
      </rPr>
      <t>/hr</t>
    </r>
  </si>
  <si>
    <r>
      <t>watt/cm²</t>
    </r>
    <r>
      <rPr>
        <sz val="8"/>
        <rFont val="Arial"/>
        <family val="2"/>
      </rPr>
      <t>.C</t>
    </r>
  </si>
  <si>
    <r>
      <t>kcal/hr.m²</t>
    </r>
    <r>
      <rPr>
        <sz val="8"/>
        <rFont val="Arial"/>
        <family val="2"/>
      </rPr>
      <t xml:space="preserve"> . C</t>
    </r>
  </si>
  <si>
    <r>
      <t>watt/m²</t>
    </r>
    <r>
      <rPr>
        <sz val="8"/>
        <rFont val="Arial"/>
        <family val="2"/>
      </rPr>
      <t>.C</t>
    </r>
  </si>
  <si>
    <r>
      <t>m³</t>
    </r>
    <r>
      <rPr>
        <sz val="8"/>
        <rFont val="Courier New"/>
        <family val="3"/>
      </rPr>
      <t>/sec</t>
    </r>
  </si>
  <si>
    <r>
      <t>m³</t>
    </r>
    <r>
      <rPr>
        <sz val="8"/>
        <rFont val="Courier New"/>
        <family val="3"/>
      </rPr>
      <t>/min</t>
    </r>
  </si>
  <si>
    <r>
      <t>m³</t>
    </r>
    <r>
      <rPr>
        <sz val="8"/>
        <rFont val="Courier New"/>
        <family val="3"/>
      </rPr>
      <t>/hr</t>
    </r>
  </si>
  <si>
    <r>
      <t>ft 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</si>
  <si>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in 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</si>
  <si>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t>Option list
ID*</t>
  </si>
  <si>
    <t>Option list
name*</t>
  </si>
  <si>
    <t>Option list
value type*</t>
  </si>
  <si>
    <t>Option
ID*</t>
  </si>
  <si>
    <t>Option
calculation value*</t>
  </si>
  <si>
    <t>Option
display text*</t>
  </si>
  <si>
    <t>Web calculator
ID*</t>
  </si>
  <si>
    <t>Web calculator
name*</t>
  </si>
  <si>
    <t>Web calculator
description</t>
  </si>
  <si>
    <t>Web calculator
group</t>
  </si>
  <si>
    <t>Web calculator
icon</t>
  </si>
  <si>
    <t>Web calculator
icon color</t>
  </si>
  <si>
    <t>Web calculator
interface</t>
  </si>
  <si>
    <t>Web calculator
visible to roles</t>
  </si>
  <si>
    <t>Parameter
ID*</t>
  </si>
  <si>
    <t>Parameter
label</t>
  </si>
  <si>
    <t>Parameter
help</t>
  </si>
  <si>
    <t>Parameter
option list</t>
  </si>
  <si>
    <t>Parameter
default value*</t>
  </si>
  <si>
    <t>Parameter
protocol group label</t>
  </si>
  <si>
    <t>Parameter
protocol visibility</t>
  </si>
  <si>
    <t>Parameter
requirement</t>
  </si>
  <si>
    <t>Parameter
visible to roles</t>
  </si>
  <si>
    <t>Parameter
displayed on page*</t>
  </si>
  <si>
    <t>Parameter
order on page/protocol</t>
  </si>
  <si>
    <t>Parameter
panel color</t>
  </si>
  <si>
    <t>Parameter
visibility</t>
  </si>
  <si>
    <t>Parameter
editability</t>
  </si>
  <si>
    <t>Parameter
label width
(1-12)</t>
  </si>
  <si>
    <t>Parameter
field width
(1-12)</t>
  </si>
  <si>
    <t>Parameter
panel width
(1-12)</t>
  </si>
  <si>
    <t>service</t>
  </si>
  <si>
    <t>distance_base_unit</t>
  </si>
  <si>
    <t>distance_target_unit</t>
  </si>
  <si>
    <t>distance_base_value</t>
  </si>
  <si>
    <t>Unit converter</t>
  </si>
  <si>
    <t>unit_converter</t>
  </si>
  <si>
    <t>NUMERIC</t>
  </si>
  <si>
    <t>distance_target_value</t>
  </si>
  <si>
    <t>power_base_unit</t>
  </si>
  <si>
    <t>power_target_unit</t>
  </si>
  <si>
    <t>power_base_value</t>
  </si>
  <si>
    <t>power_target_value</t>
  </si>
  <si>
    <t>dynamicviscosity_base_unit</t>
  </si>
  <si>
    <t>dynamicviscosity_target_unit</t>
  </si>
  <si>
    <t>dynamicviscosity_base_value</t>
  </si>
  <si>
    <t>dynamicviscosity_target_value</t>
  </si>
  <si>
    <t>heatflux_base_unit</t>
  </si>
  <si>
    <t>heatflux_target_unit</t>
  </si>
  <si>
    <t>heatflux_base_value</t>
  </si>
  <si>
    <t>heatflux_target_value</t>
  </si>
  <si>
    <t>volume_base_unit</t>
  </si>
  <si>
    <t>volume_target_unit</t>
  </si>
  <si>
    <t>volume_base_value</t>
  </si>
  <si>
    <t>volume_target_value</t>
  </si>
  <si>
    <t>energy_base_unit</t>
  </si>
  <si>
    <t>energy_target_unit</t>
  </si>
  <si>
    <t>energy_base_value</t>
  </si>
  <si>
    <t>energy_target_value</t>
  </si>
  <si>
    <t>kinematicviscosity_base_unit</t>
  </si>
  <si>
    <t>kinematicviscosity_target_unit</t>
  </si>
  <si>
    <t>kinematicviscosity_base_value</t>
  </si>
  <si>
    <t>kinematicviscosity_target_value</t>
  </si>
  <si>
    <t>specificenergy_base_unit</t>
  </si>
  <si>
    <t>specificenergy_target_unit</t>
  </si>
  <si>
    <t>specificenergy_base_value</t>
  </si>
  <si>
    <t>specificenergy_target_value</t>
  </si>
  <si>
    <t>molarflowrate_base_unit</t>
  </si>
  <si>
    <t>molarflowrate_target_unit</t>
  </si>
  <si>
    <t>molarflowrate_base_value</t>
  </si>
  <si>
    <t>molarflowrate_target_value</t>
  </si>
  <si>
    <t>mass_base_unit</t>
  </si>
  <si>
    <t>mass_target_unit</t>
  </si>
  <si>
    <t>mass_base_value</t>
  </si>
  <si>
    <t>mass_target_value</t>
  </si>
  <si>
    <t>massflowrate_base_unit</t>
  </si>
  <si>
    <t>massflowrate_target_unit</t>
  </si>
  <si>
    <t>massflowrate_base_value</t>
  </si>
  <si>
    <t>massflowrate_target_value</t>
  </si>
  <si>
    <t>specificheat_base_unit</t>
  </si>
  <si>
    <t>specificheat_target_unit</t>
  </si>
  <si>
    <t>specificheat_base_value</t>
  </si>
  <si>
    <t>specificheat_target_value</t>
  </si>
  <si>
    <t>volumetricflowrate_base_unit</t>
  </si>
  <si>
    <t>volumetricflowrate_target_unit</t>
  </si>
  <si>
    <t>volumetricflowrate_base_value</t>
  </si>
  <si>
    <t>volumetricflowrate_target_value</t>
  </si>
  <si>
    <t>density_base_unit</t>
  </si>
  <si>
    <t>density_target_unit</t>
  </si>
  <si>
    <t>density_base_value</t>
  </si>
  <si>
    <t>density_target_value</t>
  </si>
  <si>
    <t>heattransfercoefficient_base_unit</t>
  </si>
  <si>
    <t>heattransfercoefficient_target_unit</t>
  </si>
  <si>
    <t>heattransfercoefficient_base_value</t>
  </si>
  <si>
    <t>heattransfercoefficient_target_value</t>
  </si>
  <si>
    <t>pressure_base_unit</t>
  </si>
  <si>
    <t>pressure_target_unit</t>
  </si>
  <si>
    <t>pressure_base_value</t>
  </si>
  <si>
    <t>pressure_target_value</t>
  </si>
  <si>
    <t>area_base_unit</t>
  </si>
  <si>
    <t>area_target_unit</t>
  </si>
  <si>
    <t>area_base_value</t>
  </si>
  <si>
    <t>area_target_value</t>
  </si>
  <si>
    <t>thermalconductivity_base_unit</t>
  </si>
  <si>
    <t>thermalconductivity_target_unit</t>
  </si>
  <si>
    <t>thermalconductivity_base_value</t>
  </si>
  <si>
    <t>thermalconductivity_target_value</t>
  </si>
  <si>
    <t>distance_unit</t>
  </si>
  <si>
    <t>power_unit</t>
  </si>
  <si>
    <t>dynamicviscosity_unit</t>
  </si>
  <si>
    <t>heatflux_unit</t>
  </si>
  <si>
    <t>volume_unit</t>
  </si>
  <si>
    <t>energy_unit</t>
  </si>
  <si>
    <t>kinematicviscosity_unit</t>
  </si>
  <si>
    <t>specificenergy_unit</t>
  </si>
  <si>
    <t>molarflowrate_unit</t>
  </si>
  <si>
    <t>mass_unit</t>
  </si>
  <si>
    <t>massflowrate_unit</t>
  </si>
  <si>
    <t>specificheat_unit</t>
  </si>
  <si>
    <t>volumetricflowrate_unit</t>
  </si>
  <si>
    <t>density_unit</t>
  </si>
  <si>
    <t>heattransfercoefficient_unit</t>
  </si>
  <si>
    <t>pressure_unit</t>
  </si>
  <si>
    <t>area_unit</t>
  </si>
  <si>
    <t>thermalconductivity_unit</t>
  </si>
  <si>
    <t>ft.lbf /sec</t>
  </si>
  <si>
    <t>ft.lbf/min</t>
  </si>
  <si>
    <t>lbf . sec/ft²</t>
  </si>
  <si>
    <t>lbf.sec/in²</t>
  </si>
  <si>
    <t>ft.lbf</t>
  </si>
  <si>
    <t>ft³. lbf / in²</t>
  </si>
  <si>
    <t>ft²/sec</t>
  </si>
  <si>
    <t>ft²/hr</t>
  </si>
  <si>
    <t>m²/sec</t>
  </si>
  <si>
    <t>m²/hr</t>
  </si>
  <si>
    <t>cm²/sec</t>
  </si>
  <si>
    <t>ft³/sec</t>
  </si>
  <si>
    <t>ft³/min</t>
  </si>
  <si>
    <t>ft³/hr</t>
  </si>
  <si>
    <t>m³/sec</t>
  </si>
  <si>
    <t>m³/min</t>
  </si>
  <si>
    <t>m³/hr</t>
  </si>
  <si>
    <t>Btu/hr.ft² . F</t>
  </si>
  <si>
    <t>cal/sec.cm² . C</t>
  </si>
  <si>
    <t>watt/cm².C</t>
  </si>
  <si>
    <t>kcal/hr.m² . C</t>
  </si>
  <si>
    <t>watt/m².C</t>
  </si>
  <si>
    <t>ft H2O</t>
  </si>
  <si>
    <t>in H2O</t>
  </si>
  <si>
    <t>distance unit</t>
  </si>
  <si>
    <t>Dynamic viscosity</t>
  </si>
  <si>
    <t>Heatflux</t>
  </si>
  <si>
    <t>Kinematic viscosity</t>
  </si>
  <si>
    <t>Specific energy</t>
  </si>
  <si>
    <t>Molar flowrate</t>
  </si>
  <si>
    <t>Mass flowrate</t>
  </si>
  <si>
    <t>Specific heat</t>
  </si>
  <si>
    <t>Volumetric flowrate</t>
  </si>
  <si>
    <t>Thermal conductivity</t>
  </si>
  <si>
    <t>Category</t>
  </si>
  <si>
    <t>category</t>
  </si>
  <si>
    <t>STRING</t>
  </si>
  <si>
    <t>distance</t>
  </si>
  <si>
    <t>power</t>
  </si>
  <si>
    <t>dynamic viscosity</t>
  </si>
  <si>
    <t>heatflux</t>
  </si>
  <si>
    <t>volume</t>
  </si>
  <si>
    <t>energy</t>
  </si>
  <si>
    <t>kinematic viscosity</t>
  </si>
  <si>
    <t>specific energy</t>
  </si>
  <si>
    <t>molar flowrate</t>
  </si>
  <si>
    <t>mass</t>
  </si>
  <si>
    <t>mass flowrate</t>
  </si>
  <si>
    <t>specific heat</t>
  </si>
  <si>
    <t>volumetric flowrate</t>
  </si>
  <si>
    <t>density</t>
  </si>
  <si>
    <t>heat transfer coefficient</t>
  </si>
  <si>
    <t>pressure</t>
  </si>
  <si>
    <t>area</t>
  </si>
  <si>
    <t>thermal conductivity</t>
  </si>
  <si>
    <t>Parameter
panel label</t>
  </si>
  <si>
    <t>category==distance</t>
  </si>
  <si>
    <t>category==power</t>
  </si>
  <si>
    <t>category==dynamic viscosity</t>
  </si>
  <si>
    <t>category==heatflux</t>
  </si>
  <si>
    <t>category==volume</t>
  </si>
  <si>
    <t>category==energy</t>
  </si>
  <si>
    <t>category==kinematic viscosity</t>
  </si>
  <si>
    <t>category==specific energy</t>
  </si>
  <si>
    <t>category==molar flowrate</t>
  </si>
  <si>
    <t>category==mass</t>
  </si>
  <si>
    <t>category==mass flowrate</t>
  </si>
  <si>
    <t>category==specific heat</t>
  </si>
  <si>
    <t>category==volumetric flowrate</t>
  </si>
  <si>
    <t>category==density</t>
  </si>
  <si>
    <t>category==heat transfer coefficient</t>
  </si>
  <si>
    <t>category==pressure</t>
  </si>
  <si>
    <t>category==area</t>
  </si>
  <si>
    <t>category==thermal conductivity</t>
  </si>
  <si>
    <t>Heat transfer coefficient</t>
  </si>
  <si>
    <t>rgb(0,0,0) #FF2600</t>
  </si>
  <si>
    <t>#FF2600 rgb(0,0,0)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</si>
</sst>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E+00"/>
  </numFmts>
  <fonts count="22">
    <font>
      <sz val="10"/>
      <name val="Arial"/>
    </font>
    <font>
      <sz val="10"/>
      <name val="Arial"/>
      <family val="2"/>
    </font>
    <font>
      <sz val="9"/>
      <name val="Courier New"/>
      <family val="3"/>
    </font>
    <font>
      <b/>
      <u/>
      <sz val="26"/>
      <name val="Courier New"/>
      <family val="3"/>
    </font>
    <font>
      <b/>
      <sz val="9"/>
      <color indexed="10"/>
      <name val="Courier New"/>
      <family val="3"/>
    </font>
    <font>
      <vertAlign val="subscript"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9"/>
      <color indexed="12"/>
      <name val="Courier New"/>
      <family val="3"/>
    </font>
    <font>
      <b/>
      <sz val="10"/>
      <color indexed="10"/>
      <name val="Courier New"/>
      <family val="3"/>
    </font>
    <font>
      <sz val="9"/>
      <color indexed="12"/>
      <name val="Courier New"/>
      <family val="3"/>
    </font>
    <font>
      <b/>
      <sz val="10"/>
      <name val="Courier New"/>
      <family val="3"/>
    </font>
    <font>
      <b/>
      <sz val="10"/>
      <color rgb="FF5AEC80"/>
      <name val="Arial"/>
      <family val="2"/>
    </font>
    <font>
      <b/>
      <sz val="10"/>
      <name val="Arial"/>
      <family val="2"/>
    </font>
    <font>
      <sz val="10"/>
      <color rgb="FF000000"/>
      <name val="Tahoma"/>
      <family val="2"/>
      <charset val="238"/>
    </font>
    <font>
      <sz val="10.5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29"/>
      </patternFill>
    </fill>
    <fill>
      <patternFill patternType="solid">
        <fgColor rgb="FF5AEC80"/>
        <bgColor indexed="29"/>
      </patternFill>
    </fill>
    <fill>
      <patternFill patternType="solid">
        <fgColor theme="1"/>
        <bgColor rgb="FFFF8080"/>
      </patternFill>
    </fill>
    <fill>
      <patternFill patternType="solid">
        <fgColor rgb="FF5AEC80"/>
        <bgColor indexed="26"/>
      </patternFill>
    </fill>
    <fill>
      <patternFill patternType="solid">
        <fgColor rgb="FF5AEC80"/>
        <bgColor indexed="64"/>
      </patternFill>
    </fill>
    <fill>
      <patternFill patternType="solid">
        <fgColor rgb="FF5AEC80"/>
        <bgColor indexed="4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/>
      <right/>
      <top/>
      <bottom style="thin">
        <color rgb="FF333333"/>
      </bottom>
      <diagonal/>
    </border>
    <border>
      <left/>
      <right style="thin">
        <color indexed="64"/>
      </right>
      <top/>
      <bottom style="thin">
        <color rgb="FF333333"/>
      </bottom>
      <diagonal/>
    </border>
    <border>
      <left/>
      <right style="thin">
        <color indexed="64"/>
      </right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 style="hair">
        <color indexed="8"/>
      </right>
      <top/>
      <bottom style="thin">
        <color indexed="59"/>
      </bottom>
      <diagonal/>
    </border>
    <border>
      <left style="hair">
        <color indexed="8"/>
      </left>
      <right style="thin">
        <color indexed="64"/>
      </right>
      <top/>
      <bottom style="thin">
        <color indexed="59"/>
      </bottom>
      <diagonal/>
    </border>
    <border>
      <left/>
      <right/>
      <top style="thin">
        <color indexed="63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Border="1"/>
    <xf numFmtId="0" fontId="2" fillId="0" borderId="6" xfId="0" applyFont="1" applyBorder="1"/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165" fontId="2" fillId="2" borderId="8" xfId="0" applyNumberFormat="1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Protection="1">
      <protection hidden="1"/>
    </xf>
    <xf numFmtId="165" fontId="2" fillId="2" borderId="1" xfId="0" applyNumberFormat="1" applyFont="1" applyFill="1" applyBorder="1" applyProtection="1">
      <protection hidden="1"/>
    </xf>
    <xf numFmtId="164" fontId="2" fillId="2" borderId="1" xfId="0" applyNumberFormat="1" applyFont="1" applyFill="1" applyBorder="1" applyProtection="1">
      <protection hidden="1"/>
    </xf>
    <xf numFmtId="165" fontId="2" fillId="0" borderId="0" xfId="0" applyNumberFormat="1" applyFont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164" fontId="2" fillId="0" borderId="0" xfId="0" applyNumberFormat="1" applyFont="1" applyBorder="1"/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/>
    <xf numFmtId="0" fontId="2" fillId="2" borderId="8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9" xfId="0" applyFont="1" applyBorder="1"/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left"/>
    </xf>
    <xf numFmtId="0" fontId="2" fillId="2" borderId="16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left"/>
    </xf>
    <xf numFmtId="0" fontId="2" fillId="2" borderId="18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left"/>
    </xf>
    <xf numFmtId="0" fontId="2" fillId="3" borderId="20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left"/>
    </xf>
    <xf numFmtId="0" fontId="2" fillId="3" borderId="16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7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left"/>
    </xf>
    <xf numFmtId="0" fontId="2" fillId="3" borderId="18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left"/>
    </xf>
    <xf numFmtId="0" fontId="2" fillId="2" borderId="2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0" fontId="8" fillId="0" borderId="0" xfId="0" applyFont="1"/>
    <xf numFmtId="0" fontId="2" fillId="3" borderId="7" xfId="0" applyFont="1" applyFill="1" applyBorder="1"/>
    <xf numFmtId="0" fontId="2" fillId="3" borderId="8" xfId="0" applyFont="1" applyFill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9" fillId="0" borderId="0" xfId="0" applyFont="1"/>
    <xf numFmtId="0" fontId="10" fillId="0" borderId="0" xfId="0" quotePrefix="1" applyFont="1"/>
    <xf numFmtId="0" fontId="2" fillId="0" borderId="0" xfId="0" applyFont="1" applyBorder="1" applyAlignment="1">
      <alignment horizont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/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0" fontId="13" fillId="9" borderId="29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  <xf numFmtId="0" fontId="13" fillId="0" borderId="23" xfId="0" applyFont="1" applyBorder="1"/>
    <xf numFmtId="0" fontId="13" fillId="0" borderId="28" xfId="1" applyFont="1" applyBorder="1"/>
    <xf numFmtId="0" fontId="0" fillId="0" borderId="0" xfId="0" applyAlignment="1">
      <alignment wrapText="1"/>
    </xf>
    <xf numFmtId="0" fontId="0" fillId="0" borderId="20" xfId="0" applyBorder="1"/>
    <xf numFmtId="165" fontId="2" fillId="0" borderId="0" xfId="0" applyNumberFormat="1" applyFont="1" applyFill="1" applyBorder="1"/>
    <xf numFmtId="0" fontId="11" fillId="0" borderId="0" xfId="0" applyFont="1" applyFill="1" applyBorder="1"/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Protection="1">
      <protection hidden="1"/>
    </xf>
    <xf numFmtId="164" fontId="2" fillId="0" borderId="0" xfId="0" applyNumberFormat="1" applyFont="1" applyFill="1" applyBorder="1" applyProtection="1">
      <protection hidden="1"/>
    </xf>
    <xf numFmtId="0" fontId="0" fillId="0" borderId="18" xfId="0" applyBorder="1"/>
    <xf numFmtId="0" fontId="1" fillId="0" borderId="0" xfId="0" applyFont="1"/>
    <xf numFmtId="0" fontId="0" fillId="0" borderId="0" xfId="0" applyBorder="1"/>
    <xf numFmtId="2" fontId="2" fillId="2" borderId="1" xfId="0" applyNumberFormat="1" applyFont="1" applyFill="1" applyBorder="1"/>
    <xf numFmtId="0" fontId="2" fillId="2" borderId="9" xfId="0" applyNumberFormat="1" applyFont="1" applyFill="1" applyBorder="1" applyAlignment="1">
      <alignment horizontal="left" vertical="center"/>
    </xf>
    <xf numFmtId="0" fontId="2" fillId="2" borderId="16" xfId="0" applyNumberFormat="1" applyFont="1" applyFill="1" applyBorder="1" applyAlignment="1">
      <alignment horizontal="left" vertical="center"/>
    </xf>
    <xf numFmtId="0" fontId="2" fillId="2" borderId="11" xfId="0" applyNumberFormat="1" applyFont="1" applyFill="1" applyBorder="1" applyAlignment="1">
      <alignment horizontal="left" vertical="center"/>
    </xf>
    <xf numFmtId="0" fontId="2" fillId="2" borderId="18" xfId="0" applyNumberFormat="1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left" vertical="center"/>
    </xf>
    <xf numFmtId="0" fontId="2" fillId="3" borderId="16" xfId="0" applyNumberFormat="1" applyFont="1" applyFill="1" applyBorder="1" applyAlignment="1">
      <alignment horizontal="left" vertical="center"/>
    </xf>
    <xf numFmtId="0" fontId="2" fillId="3" borderId="11" xfId="0" applyNumberFormat="1" applyFont="1" applyFill="1" applyBorder="1" applyAlignment="1">
      <alignment horizontal="left" vertical="center"/>
    </xf>
    <xf numFmtId="0" fontId="2" fillId="3" borderId="18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left" vertical="center"/>
    </xf>
    <xf numFmtId="0" fontId="2" fillId="2" borderId="20" xfId="0" applyNumberFormat="1" applyFont="1" applyFill="1" applyBorder="1" applyAlignment="1">
      <alignment horizontal="left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left" vertical="center"/>
    </xf>
    <xf numFmtId="0" fontId="2" fillId="3" borderId="20" xfId="0" applyNumberFormat="1" applyFont="1" applyFill="1" applyBorder="1" applyAlignment="1">
      <alignment horizontal="lef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0" fillId="3" borderId="20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2" xfId="0" applyFont="1" applyBorder="1"/>
    <xf numFmtId="0" fontId="0" fillId="0" borderId="12" xfId="0" applyBorder="1" applyAlignment="1">
      <alignment wrapText="1"/>
    </xf>
    <xf numFmtId="0" fontId="0" fillId="0" borderId="31" xfId="0" applyBorder="1"/>
    <xf numFmtId="0" fontId="1" fillId="0" borderId="18" xfId="0" applyFont="1" applyBorder="1"/>
  </cellXfs>
  <cellStyles count="2">
    <cellStyle name="Normal" xfId="0" builtinId="0"/>
    <cellStyle name="Normal 3" xfId="1" xr:uid="{00000000-0005-0000-0000-000001000000}"/>
  </cellStyles>
  <dxfs count="1">
    <dxf>
      <font>
        <b val="0"/>
        <condense val="0"/>
        <extend val="0"/>
        <sz val="12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Z196"/>
  <sheetViews>
    <sheetView showGridLines="0" topLeftCell="A2" workbookViewId="0">
      <selection activeCell="L5" sqref="L5"/>
    </sheetView>
  </sheetViews>
  <sheetFormatPr baseColWidth="10" defaultColWidth="9.1640625" defaultRowHeight="13"/>
  <cols>
    <col min="1" max="1" width="5.83203125" style="1" customWidth="1"/>
    <col min="2" max="2" width="5.6640625" style="1" customWidth="1"/>
    <col min="3" max="3" width="3.83203125" style="1" customWidth="1"/>
    <col min="4" max="4" width="19.5" style="1" customWidth="1"/>
    <col min="5" max="5" width="2.5" style="1" customWidth="1"/>
    <col min="6" max="6" width="12.5" style="1" customWidth="1"/>
    <col min="7" max="7" width="10" style="1" bestFit="1" customWidth="1"/>
    <col min="8" max="8" width="9.1640625" style="1"/>
    <col min="9" max="9" width="3.83203125" style="1" customWidth="1"/>
    <col min="10" max="10" width="22" style="1" customWidth="1"/>
    <col min="11" max="11" width="2.5" style="1" customWidth="1"/>
    <col min="12" max="12" width="12.1640625" style="1" customWidth="1"/>
    <col min="13" max="14" width="9.1640625" style="1"/>
    <col min="15" max="15" width="3.83203125" style="1" customWidth="1"/>
    <col min="16" max="16" width="16" style="1" customWidth="1"/>
    <col min="17" max="17" width="2.5" style="1" customWidth="1"/>
    <col min="18" max="18" width="16.83203125" style="1" customWidth="1"/>
    <col min="19" max="20" width="9.1640625" style="1"/>
    <col min="21" max="21" width="3.83203125" style="1" customWidth="1"/>
    <col min="22" max="22" width="16" style="1" customWidth="1"/>
    <col min="23" max="23" width="2.5" style="1" customWidth="1"/>
    <col min="24" max="24" width="14.5" style="1" customWidth="1"/>
    <col min="25" max="16384" width="9.1640625" style="1"/>
  </cols>
  <sheetData>
    <row r="2" spans="2:26" ht="35">
      <c r="I2" s="2" t="s">
        <v>18</v>
      </c>
    </row>
    <row r="3" spans="2:26" ht="35">
      <c r="I3" s="2"/>
    </row>
    <row r="4" spans="2:26" ht="35">
      <c r="I4" s="2"/>
    </row>
    <row r="5" spans="2:26" ht="35">
      <c r="D5" s="1" t="s">
        <v>361</v>
      </c>
      <c r="F5" s="1" t="s">
        <v>364</v>
      </c>
      <c r="I5" s="2"/>
    </row>
    <row r="6" spans="2:26" ht="14" thickBot="1"/>
    <row r="7" spans="2:26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</row>
    <row r="8" spans="2:26">
      <c r="B8" s="6"/>
      <c r="C8" s="7" t="s">
        <v>0</v>
      </c>
      <c r="D8" s="8"/>
      <c r="E8" s="8"/>
      <c r="F8" s="8"/>
      <c r="G8" s="9"/>
      <c r="H8" s="9"/>
      <c r="I8" s="7" t="s">
        <v>1</v>
      </c>
      <c r="J8" s="9"/>
      <c r="K8" s="9"/>
      <c r="L8" s="9"/>
      <c r="M8" s="9"/>
      <c r="N8" s="9"/>
      <c r="O8" s="7" t="s">
        <v>2</v>
      </c>
      <c r="P8" s="9"/>
      <c r="Q8" s="9"/>
      <c r="R8" s="9"/>
      <c r="S8" s="9"/>
      <c r="T8" s="9"/>
      <c r="U8" s="7" t="s">
        <v>3</v>
      </c>
      <c r="V8" s="9"/>
      <c r="W8" s="9"/>
      <c r="X8" s="9"/>
      <c r="Y8" s="9"/>
      <c r="Z8" s="10"/>
    </row>
    <row r="9" spans="2:26">
      <c r="B9" s="6"/>
      <c r="C9" s="11">
        <v>1</v>
      </c>
      <c r="D9" s="12" t="s">
        <v>19</v>
      </c>
      <c r="E9" s="13"/>
      <c r="F9" s="14">
        <v>1.893939E-4</v>
      </c>
      <c r="G9" s="9"/>
      <c r="H9" s="9"/>
      <c r="I9" s="11">
        <v>1</v>
      </c>
      <c r="J9" s="12" t="s">
        <v>20</v>
      </c>
      <c r="K9" s="13"/>
      <c r="L9" s="14">
        <v>1</v>
      </c>
      <c r="M9" s="9"/>
      <c r="N9" s="9"/>
      <c r="O9" s="11">
        <v>1</v>
      </c>
      <c r="P9" s="12" t="s">
        <v>21</v>
      </c>
      <c r="Q9" s="13"/>
      <c r="R9" s="14">
        <v>1</v>
      </c>
      <c r="S9" s="9"/>
      <c r="T9" s="9"/>
      <c r="U9" s="11">
        <v>1</v>
      </c>
      <c r="V9" s="12" t="s">
        <v>22</v>
      </c>
      <c r="W9" s="13"/>
      <c r="X9" s="14">
        <v>1</v>
      </c>
      <c r="Y9" s="9"/>
      <c r="Z9" s="10"/>
    </row>
    <row r="10" spans="2:26">
      <c r="B10" s="6"/>
      <c r="C10" s="11">
        <v>2</v>
      </c>
      <c r="D10" s="12" t="s">
        <v>23</v>
      </c>
      <c r="E10" s="13"/>
      <c r="F10" s="14">
        <v>0.3333334</v>
      </c>
      <c r="G10" s="9"/>
      <c r="H10" s="9"/>
      <c r="I10" s="11">
        <v>2</v>
      </c>
      <c r="J10" s="12" t="s">
        <v>24</v>
      </c>
      <c r="K10" s="13"/>
      <c r="L10" s="14">
        <v>1.0139</v>
      </c>
      <c r="M10" s="9"/>
      <c r="N10" s="9"/>
      <c r="O10" s="11">
        <v>2</v>
      </c>
      <c r="P10" s="12" t="s">
        <v>25</v>
      </c>
      <c r="Q10" s="13"/>
      <c r="R10" s="14">
        <v>0.01</v>
      </c>
      <c r="S10" s="9"/>
      <c r="T10" s="9"/>
      <c r="U10" s="11">
        <v>2</v>
      </c>
      <c r="V10" s="12" t="s">
        <v>26</v>
      </c>
      <c r="W10" s="13"/>
      <c r="X10" s="14">
        <v>7.5346110000000001E-5</v>
      </c>
      <c r="Y10" s="9"/>
      <c r="Z10" s="10"/>
    </row>
    <row r="11" spans="2:26">
      <c r="B11" s="6"/>
      <c r="C11" s="11">
        <v>3</v>
      </c>
      <c r="D11" s="12" t="s">
        <v>27</v>
      </c>
      <c r="E11" s="13"/>
      <c r="F11" s="14">
        <v>1</v>
      </c>
      <c r="G11" s="9"/>
      <c r="H11" s="9"/>
      <c r="I11" s="11">
        <v>3</v>
      </c>
      <c r="J11" s="12" t="s">
        <v>28</v>
      </c>
      <c r="K11" s="13"/>
      <c r="L11" s="14">
        <v>0.21203929999999999</v>
      </c>
      <c r="M11" s="9"/>
      <c r="N11" s="9"/>
      <c r="O11" s="11">
        <v>3</v>
      </c>
      <c r="P11" s="12" t="s">
        <v>29</v>
      </c>
      <c r="Q11" s="13"/>
      <c r="R11" s="14">
        <v>1E-3</v>
      </c>
      <c r="S11" s="9"/>
      <c r="T11" s="9"/>
      <c r="U11" s="11">
        <v>3</v>
      </c>
      <c r="V11" s="12" t="s">
        <v>30</v>
      </c>
      <c r="W11" s="13"/>
      <c r="X11" s="14">
        <v>3.1545910000000001E-4</v>
      </c>
      <c r="Y11" s="9"/>
      <c r="Z11" s="10"/>
    </row>
    <row r="12" spans="2:26">
      <c r="B12" s="6"/>
      <c r="C12" s="11">
        <v>4</v>
      </c>
      <c r="D12" s="12" t="s">
        <v>31</v>
      </c>
      <c r="E12" s="13"/>
      <c r="F12" s="14">
        <v>12</v>
      </c>
      <c r="G12" s="9"/>
      <c r="H12" s="9"/>
      <c r="I12" s="11">
        <v>4</v>
      </c>
      <c r="J12" s="12" t="s">
        <v>32</v>
      </c>
      <c r="K12" s="13"/>
      <c r="L12" s="14">
        <v>42.390549999999998</v>
      </c>
      <c r="M12" s="9"/>
      <c r="N12" s="9"/>
      <c r="O12" s="11">
        <v>4</v>
      </c>
      <c r="P12" s="12" t="s">
        <v>33</v>
      </c>
      <c r="Q12" s="13"/>
      <c r="R12" s="14">
        <v>2.4190879999999999</v>
      </c>
      <c r="S12" s="9"/>
      <c r="T12" s="9"/>
      <c r="U12" s="11">
        <v>4</v>
      </c>
      <c r="V12" s="12" t="s">
        <v>34</v>
      </c>
      <c r="W12" s="13"/>
      <c r="X12" s="14">
        <v>2.7124600000000001</v>
      </c>
      <c r="Y12" s="9"/>
      <c r="Z12" s="10"/>
    </row>
    <row r="13" spans="2:26">
      <c r="B13" s="6"/>
      <c r="C13" s="11">
        <v>5</v>
      </c>
      <c r="D13" s="12" t="s">
        <v>35</v>
      </c>
      <c r="E13" s="13"/>
      <c r="F13" s="14">
        <v>3.0479999999999998E-4</v>
      </c>
      <c r="G13" s="9"/>
      <c r="H13" s="9"/>
      <c r="I13" s="11">
        <v>5</v>
      </c>
      <c r="J13" s="12" t="s">
        <v>36</v>
      </c>
      <c r="K13" s="13"/>
      <c r="L13" s="14">
        <v>2544.433</v>
      </c>
      <c r="M13" s="9"/>
      <c r="N13" s="9"/>
      <c r="O13" s="11">
        <v>5</v>
      </c>
      <c r="P13" s="12" t="s">
        <v>37</v>
      </c>
      <c r="Q13" s="13"/>
      <c r="R13" s="14">
        <v>6.7196900000000002E-4</v>
      </c>
      <c r="S13" s="9"/>
      <c r="T13" s="9"/>
      <c r="U13" s="11">
        <v>5</v>
      </c>
      <c r="V13" s="12" t="s">
        <v>38</v>
      </c>
      <c r="W13" s="13"/>
      <c r="X13" s="14">
        <v>3.1545909999999999</v>
      </c>
      <c r="Y13" s="9"/>
      <c r="Z13" s="10"/>
    </row>
    <row r="14" spans="2:26">
      <c r="B14" s="6"/>
      <c r="C14" s="11">
        <v>6</v>
      </c>
      <c r="D14" s="12" t="s">
        <v>39</v>
      </c>
      <c r="E14" s="13"/>
      <c r="F14" s="14">
        <v>0.30480000000000002</v>
      </c>
      <c r="G14" s="9"/>
      <c r="H14" s="9"/>
      <c r="I14" s="11">
        <v>6</v>
      </c>
      <c r="J14" s="12" t="s">
        <v>40</v>
      </c>
      <c r="K14" s="13"/>
      <c r="L14" s="14">
        <v>0.74569989999999997</v>
      </c>
      <c r="M14" s="9"/>
      <c r="N14" s="9"/>
      <c r="O14" s="11">
        <v>6</v>
      </c>
      <c r="P14" s="12" t="s">
        <v>178</v>
      </c>
      <c r="Q14" s="13"/>
      <c r="R14" s="14">
        <v>2.0885440000000001E-5</v>
      </c>
      <c r="S14" s="9"/>
      <c r="T14" s="9"/>
      <c r="U14" s="15" t="s">
        <v>41</v>
      </c>
      <c r="V14" s="16"/>
      <c r="W14" s="16" t="s">
        <v>42</v>
      </c>
      <c r="X14" s="17">
        <v>1</v>
      </c>
      <c r="Y14" s="9"/>
      <c r="Z14" s="10"/>
    </row>
    <row r="15" spans="2:26">
      <c r="B15" s="6"/>
      <c r="C15" s="11">
        <v>7</v>
      </c>
      <c r="D15" s="12" t="s">
        <v>43</v>
      </c>
      <c r="E15" s="13"/>
      <c r="F15" s="14">
        <v>30.48</v>
      </c>
      <c r="G15" s="9"/>
      <c r="H15" s="9"/>
      <c r="I15" s="11">
        <v>7</v>
      </c>
      <c r="J15" s="12" t="s">
        <v>44</v>
      </c>
      <c r="K15" s="13"/>
      <c r="L15" s="14">
        <v>178.23</v>
      </c>
      <c r="M15" s="9"/>
      <c r="N15" s="9"/>
      <c r="O15" s="11">
        <v>7</v>
      </c>
      <c r="P15" s="12" t="s">
        <v>179</v>
      </c>
      <c r="Q15" s="13"/>
      <c r="R15" s="14">
        <v>1.4503779999999999E-7</v>
      </c>
      <c r="S15" s="9"/>
      <c r="T15" s="9"/>
      <c r="U15" s="18" t="s">
        <v>45</v>
      </c>
      <c r="V15" s="16"/>
      <c r="W15" s="16" t="s">
        <v>42</v>
      </c>
      <c r="X15" s="17">
        <v>1</v>
      </c>
      <c r="Y15" s="9"/>
      <c r="Z15" s="10"/>
    </row>
    <row r="16" spans="2:26">
      <c r="B16" s="6"/>
      <c r="C16" s="11">
        <v>8</v>
      </c>
      <c r="D16" s="12" t="s">
        <v>46</v>
      </c>
      <c r="E16" s="13"/>
      <c r="F16" s="14">
        <v>304.8</v>
      </c>
      <c r="G16" s="9"/>
      <c r="H16" s="9"/>
      <c r="I16" s="11">
        <v>8</v>
      </c>
      <c r="J16" s="12" t="s">
        <v>47</v>
      </c>
      <c r="K16" s="13"/>
      <c r="L16" s="14">
        <v>10693.8</v>
      </c>
      <c r="M16" s="9"/>
      <c r="N16" s="9"/>
      <c r="O16" s="11">
        <v>8</v>
      </c>
      <c r="P16" s="12" t="s">
        <v>48</v>
      </c>
      <c r="Q16" s="13"/>
      <c r="R16" s="14">
        <v>1</v>
      </c>
      <c r="S16" s="9"/>
      <c r="T16" s="9"/>
      <c r="U16" s="18" t="s">
        <v>49</v>
      </c>
      <c r="V16" s="16"/>
      <c r="W16" s="16" t="s">
        <v>42</v>
      </c>
      <c r="X16" s="19" t="str">
        <f xml:space="preserve"> INDEX(V9:V13,X14,1)</f>
        <v>Btu/hr.ft²</v>
      </c>
      <c r="Y16" s="9"/>
      <c r="Z16" s="10"/>
    </row>
    <row r="17" spans="2:26">
      <c r="B17" s="6"/>
      <c r="C17" s="11">
        <v>9</v>
      </c>
      <c r="D17" s="12" t="s">
        <v>50</v>
      </c>
      <c r="E17" s="13"/>
      <c r="F17" s="14">
        <v>304800</v>
      </c>
      <c r="G17" s="9"/>
      <c r="H17" s="9"/>
      <c r="I17" s="11">
        <v>9</v>
      </c>
      <c r="J17" s="12" t="s">
        <v>51</v>
      </c>
      <c r="K17" s="13"/>
      <c r="L17" s="14">
        <v>745.69989999999996</v>
      </c>
      <c r="M17" s="9"/>
      <c r="N17" s="9"/>
      <c r="O17" s="11">
        <v>9</v>
      </c>
      <c r="P17" s="12" t="s">
        <v>52</v>
      </c>
      <c r="Q17" s="13"/>
      <c r="R17" s="14">
        <v>3.6</v>
      </c>
      <c r="S17" s="9"/>
      <c r="T17" s="9"/>
      <c r="U17" s="18" t="s">
        <v>53</v>
      </c>
      <c r="V17" s="16"/>
      <c r="W17" s="16" t="s">
        <v>42</v>
      </c>
      <c r="X17" s="19" t="str">
        <f xml:space="preserve"> INDEX(V9:V13,X15,1)</f>
        <v>Btu/hr.ft²</v>
      </c>
      <c r="Y17" s="9"/>
      <c r="Z17" s="10"/>
    </row>
    <row r="18" spans="2:26">
      <c r="B18" s="6"/>
      <c r="C18" s="15" t="s">
        <v>41</v>
      </c>
      <c r="D18" s="16"/>
      <c r="E18" s="16" t="s">
        <v>42</v>
      </c>
      <c r="F18" s="17">
        <v>1</v>
      </c>
      <c r="G18" s="9"/>
      <c r="H18" s="9"/>
      <c r="I18" s="11">
        <v>10</v>
      </c>
      <c r="J18" s="12" t="s">
        <v>54</v>
      </c>
      <c r="K18" s="13"/>
      <c r="L18" s="14">
        <v>745.7</v>
      </c>
      <c r="M18" s="9"/>
      <c r="N18" s="9"/>
      <c r="O18" s="15" t="s">
        <v>41</v>
      </c>
      <c r="P18" s="16"/>
      <c r="Q18" s="16" t="s">
        <v>42</v>
      </c>
      <c r="R18" s="17">
        <v>1</v>
      </c>
      <c r="S18" s="9"/>
      <c r="T18" s="9"/>
      <c r="U18" s="18" t="s">
        <v>55</v>
      </c>
      <c r="V18" s="16"/>
      <c r="W18" s="16" t="s">
        <v>42</v>
      </c>
      <c r="X18" s="20">
        <v>10</v>
      </c>
      <c r="Y18" s="21" t="str">
        <f>X16</f>
        <v>Btu/hr.ft²</v>
      </c>
      <c r="Z18" s="10"/>
    </row>
    <row r="19" spans="2:26">
      <c r="B19" s="6"/>
      <c r="C19" s="18" t="s">
        <v>45</v>
      </c>
      <c r="D19" s="16"/>
      <c r="E19" s="16" t="s">
        <v>42</v>
      </c>
      <c r="F19" s="17">
        <v>1</v>
      </c>
      <c r="G19" s="9"/>
      <c r="H19" s="9"/>
      <c r="I19" s="11">
        <v>11</v>
      </c>
      <c r="J19" s="12" t="s">
        <v>180</v>
      </c>
      <c r="K19" s="13"/>
      <c r="L19" s="14">
        <v>550</v>
      </c>
      <c r="M19" s="9"/>
      <c r="N19" s="9"/>
      <c r="O19" s="18" t="s">
        <v>45</v>
      </c>
      <c r="P19" s="16"/>
      <c r="Q19" s="16" t="s">
        <v>42</v>
      </c>
      <c r="R19" s="17">
        <v>1</v>
      </c>
      <c r="S19" s="9"/>
      <c r="T19" s="9"/>
      <c r="U19" s="22" t="s">
        <v>56</v>
      </c>
      <c r="V19" s="16"/>
      <c r="W19" s="16" t="s">
        <v>42</v>
      </c>
      <c r="X19" s="19">
        <f>INDEX(X9:X13,X15,1) / INDEX(X9:X13,X14,1)</f>
        <v>1</v>
      </c>
      <c r="Y19" s="9"/>
      <c r="Z19" s="10"/>
    </row>
    <row r="20" spans="2:26">
      <c r="B20" s="6"/>
      <c r="C20" s="18" t="s">
        <v>49</v>
      </c>
      <c r="D20" s="16"/>
      <c r="E20" s="16" t="s">
        <v>42</v>
      </c>
      <c r="F20" s="19" t="str">
        <f xml:space="preserve"> INDEX(D9:D17,F18,1)</f>
        <v>mile</v>
      </c>
      <c r="G20" s="9"/>
      <c r="H20" s="9"/>
      <c r="I20" s="11">
        <v>12</v>
      </c>
      <c r="J20" s="12" t="s">
        <v>181</v>
      </c>
      <c r="K20" s="13"/>
      <c r="L20" s="14">
        <v>33000</v>
      </c>
      <c r="M20" s="9"/>
      <c r="N20" s="9"/>
      <c r="O20" s="18" t="s">
        <v>49</v>
      </c>
      <c r="P20" s="16"/>
      <c r="Q20" s="16" t="s">
        <v>42</v>
      </c>
      <c r="R20" s="19" t="str">
        <f xml:space="preserve"> INDEX(P9:P17,R18,1)</f>
        <v>centipoise</v>
      </c>
      <c r="S20" s="9"/>
      <c r="T20" s="9"/>
      <c r="U20" s="23" t="s">
        <v>57</v>
      </c>
      <c r="V20" s="24"/>
      <c r="W20" s="24" t="s">
        <v>42</v>
      </c>
      <c r="X20" s="111">
        <f>X19*X18</f>
        <v>10</v>
      </c>
      <c r="Y20" s="21" t="str">
        <f>X17</f>
        <v>Btu/hr.ft²</v>
      </c>
      <c r="Z20" s="10"/>
    </row>
    <row r="21" spans="2:26">
      <c r="B21" s="6"/>
      <c r="C21" s="18" t="s">
        <v>53</v>
      </c>
      <c r="D21" s="16"/>
      <c r="E21" s="16" t="s">
        <v>42</v>
      </c>
      <c r="F21" s="19" t="str">
        <f xml:space="preserve"> INDEX(D9:D17,F19,1)</f>
        <v>mile</v>
      </c>
      <c r="G21" s="9"/>
      <c r="H21" s="9"/>
      <c r="I21" s="15" t="s">
        <v>41</v>
      </c>
      <c r="J21" s="16"/>
      <c r="K21" s="16" t="s">
        <v>42</v>
      </c>
      <c r="L21" s="17">
        <v>1</v>
      </c>
      <c r="M21" s="9"/>
      <c r="N21" s="9"/>
      <c r="O21" s="18" t="s">
        <v>53</v>
      </c>
      <c r="P21" s="16"/>
      <c r="Q21" s="16" t="s">
        <v>42</v>
      </c>
      <c r="R21" s="19" t="str">
        <f xml:space="preserve"> INDEX(P9:P17,R19,1)</f>
        <v>centipoise</v>
      </c>
      <c r="S21" s="9"/>
      <c r="T21" s="9"/>
      <c r="U21" s="9"/>
      <c r="V21" s="9"/>
      <c r="W21" s="9"/>
      <c r="X21" s="9"/>
      <c r="Y21" s="9"/>
      <c r="Z21" s="10"/>
    </row>
    <row r="22" spans="2:26">
      <c r="B22" s="6"/>
      <c r="C22" s="18" t="s">
        <v>55</v>
      </c>
      <c r="D22" s="16"/>
      <c r="E22" s="16" t="s">
        <v>42</v>
      </c>
      <c r="F22" s="20">
        <v>10</v>
      </c>
      <c r="G22" s="21" t="str">
        <f>F20</f>
        <v>mile</v>
      </c>
      <c r="H22" s="9"/>
      <c r="I22" s="18" t="s">
        <v>45</v>
      </c>
      <c r="J22" s="16"/>
      <c r="K22" s="16" t="s">
        <v>42</v>
      </c>
      <c r="L22" s="17">
        <v>1</v>
      </c>
      <c r="M22" s="9"/>
      <c r="N22" s="9"/>
      <c r="O22" s="18" t="s">
        <v>55</v>
      </c>
      <c r="P22" s="16"/>
      <c r="Q22" s="16" t="s">
        <v>42</v>
      </c>
      <c r="R22" s="20">
        <v>10</v>
      </c>
      <c r="S22" s="21" t="str">
        <f>R20</f>
        <v>centipoise</v>
      </c>
      <c r="T22" s="9"/>
      <c r="U22" s="9"/>
      <c r="V22" s="9"/>
      <c r="W22" s="9"/>
      <c r="X22" s="9"/>
      <c r="Y22" s="9"/>
      <c r="Z22" s="10"/>
    </row>
    <row r="23" spans="2:26">
      <c r="B23" s="6"/>
      <c r="C23" s="22" t="s">
        <v>56</v>
      </c>
      <c r="D23" s="16"/>
      <c r="E23" s="16" t="s">
        <v>42</v>
      </c>
      <c r="F23" s="19">
        <f>INDEX(F9:F17,F19,1) / INDEX(F9:F17,F18,1)</f>
        <v>1</v>
      </c>
      <c r="G23" s="9"/>
      <c r="H23" s="9"/>
      <c r="I23" s="18" t="s">
        <v>49</v>
      </c>
      <c r="J23" s="16"/>
      <c r="K23" s="16" t="s">
        <v>42</v>
      </c>
      <c r="L23" s="19" t="str">
        <f xml:space="preserve"> INDEX(J9:J20,L21,1)</f>
        <v>hp</v>
      </c>
      <c r="M23" s="9"/>
      <c r="N23" s="9"/>
      <c r="O23" s="22" t="s">
        <v>56</v>
      </c>
      <c r="P23" s="16"/>
      <c r="Q23" s="16" t="s">
        <v>42</v>
      </c>
      <c r="R23" s="19">
        <f>INDEX(R9:R17,R19,1) / INDEX(R9:R17,R18,1)</f>
        <v>1</v>
      </c>
      <c r="S23" s="9"/>
      <c r="T23" s="9"/>
      <c r="U23" s="9"/>
      <c r="V23" s="9"/>
      <c r="W23" s="9"/>
      <c r="X23" s="9"/>
      <c r="Y23" s="9"/>
      <c r="Z23" s="10"/>
    </row>
    <row r="24" spans="2:26">
      <c r="B24" s="6"/>
      <c r="C24" s="23" t="s">
        <v>57</v>
      </c>
      <c r="D24" s="24"/>
      <c r="E24" s="24" t="s">
        <v>42</v>
      </c>
      <c r="F24" s="111">
        <f>F23*F22</f>
        <v>10</v>
      </c>
      <c r="G24" s="21" t="str">
        <f>F21</f>
        <v>mile</v>
      </c>
      <c r="H24" s="9"/>
      <c r="I24" s="18" t="s">
        <v>53</v>
      </c>
      <c r="J24" s="16"/>
      <c r="K24" s="16" t="s">
        <v>42</v>
      </c>
      <c r="L24" s="19" t="str">
        <f xml:space="preserve"> INDEX(J9:J20,L22,1)</f>
        <v>hp</v>
      </c>
      <c r="M24" s="9"/>
      <c r="N24" s="9"/>
      <c r="O24" s="23" t="s">
        <v>57</v>
      </c>
      <c r="P24" s="24"/>
      <c r="Q24" s="24" t="s">
        <v>42</v>
      </c>
      <c r="R24" s="111">
        <f>R23*R22</f>
        <v>10</v>
      </c>
      <c r="S24" s="21" t="str">
        <f>R21</f>
        <v>centipoise</v>
      </c>
      <c r="T24" s="9"/>
      <c r="U24" s="9"/>
      <c r="V24" s="9"/>
      <c r="W24" s="9"/>
      <c r="X24" s="9"/>
      <c r="Y24" s="9"/>
      <c r="Z24" s="10"/>
    </row>
    <row r="25" spans="2:26">
      <c r="B25" s="6"/>
      <c r="C25" s="9"/>
      <c r="D25" s="9"/>
      <c r="E25" s="9"/>
      <c r="F25" s="9"/>
      <c r="G25" s="9"/>
      <c r="H25" s="9"/>
      <c r="I25" s="18" t="s">
        <v>55</v>
      </c>
      <c r="J25" s="16"/>
      <c r="K25" s="16" t="s">
        <v>42</v>
      </c>
      <c r="L25" s="20">
        <v>10</v>
      </c>
      <c r="M25" s="21" t="str">
        <f>L23</f>
        <v>hp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0"/>
    </row>
    <row r="26" spans="2:26">
      <c r="B26" s="6"/>
      <c r="C26" s="9"/>
      <c r="D26" s="9"/>
      <c r="E26" s="9"/>
      <c r="F26" s="9"/>
      <c r="G26" s="9"/>
      <c r="H26" s="9"/>
      <c r="I26" s="22" t="s">
        <v>56</v>
      </c>
      <c r="J26" s="16"/>
      <c r="K26" s="16" t="s">
        <v>42</v>
      </c>
      <c r="L26" s="19">
        <f>INDEX(L9:L20,L22,1) / INDEX(L9:L20,L21,1)</f>
        <v>1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0"/>
    </row>
    <row r="27" spans="2:26">
      <c r="B27" s="6"/>
      <c r="C27" s="9"/>
      <c r="D27" s="9"/>
      <c r="E27" s="9"/>
      <c r="F27" s="9"/>
      <c r="G27" s="9"/>
      <c r="H27" s="9"/>
      <c r="I27" s="23" t="s">
        <v>57</v>
      </c>
      <c r="J27" s="24"/>
      <c r="K27" s="24" t="s">
        <v>42</v>
      </c>
      <c r="L27" s="111">
        <f>L26*L25</f>
        <v>10</v>
      </c>
      <c r="M27" s="21" t="str">
        <f>L24</f>
        <v>hp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</row>
    <row r="28" spans="2:26">
      <c r="B28" s="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0"/>
    </row>
    <row r="29" spans="2:26">
      <c r="B29" s="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</row>
    <row r="30" spans="2:26">
      <c r="B30" s="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</row>
    <row r="31" spans="2:26">
      <c r="B31" s="6"/>
      <c r="C31" s="7" t="s">
        <v>4</v>
      </c>
      <c r="D31" s="9"/>
      <c r="E31" s="9"/>
      <c r="F31" s="9"/>
      <c r="G31" s="9"/>
      <c r="H31" s="9"/>
      <c r="I31" s="7" t="s">
        <v>5</v>
      </c>
      <c r="J31" s="9"/>
      <c r="K31" s="9"/>
      <c r="L31" s="9"/>
      <c r="M31" s="9"/>
      <c r="N31" s="9"/>
      <c r="O31" s="7" t="s">
        <v>6</v>
      </c>
      <c r="P31" s="9"/>
      <c r="Q31" s="9"/>
      <c r="R31" s="9"/>
      <c r="S31" s="9"/>
      <c r="T31" s="9"/>
      <c r="U31" s="7" t="s">
        <v>7</v>
      </c>
      <c r="V31" s="9"/>
      <c r="W31" s="9"/>
      <c r="X31" s="9"/>
      <c r="Y31" s="9"/>
      <c r="Z31" s="10"/>
    </row>
    <row r="32" spans="2:26">
      <c r="B32" s="6"/>
      <c r="C32" s="11">
        <v>1</v>
      </c>
      <c r="D32" s="12" t="s">
        <v>58</v>
      </c>
      <c r="E32" s="13"/>
      <c r="F32" s="14">
        <v>3.703704E-2</v>
      </c>
      <c r="G32" s="9"/>
      <c r="H32" s="9"/>
      <c r="I32" s="11">
        <v>1</v>
      </c>
      <c r="J32" s="12" t="s">
        <v>59</v>
      </c>
      <c r="K32" s="13"/>
      <c r="L32" s="14">
        <v>3.9301480000000002E-4</v>
      </c>
      <c r="M32" s="9"/>
      <c r="N32" s="9"/>
      <c r="O32" s="11">
        <v>1</v>
      </c>
      <c r="P32" s="12" t="s">
        <v>60</v>
      </c>
      <c r="Q32" s="13"/>
      <c r="R32" s="14">
        <v>100</v>
      </c>
      <c r="S32" s="9"/>
      <c r="T32" s="9"/>
      <c r="U32" s="11">
        <v>1</v>
      </c>
      <c r="V32" s="12" t="s">
        <v>61</v>
      </c>
      <c r="W32" s="13"/>
      <c r="X32" s="14">
        <v>1</v>
      </c>
      <c r="Y32" s="9"/>
      <c r="Z32" s="10"/>
    </row>
    <row r="33" spans="2:26">
      <c r="B33" s="6"/>
      <c r="C33" s="11">
        <v>2</v>
      </c>
      <c r="D33" s="12" t="s">
        <v>62</v>
      </c>
      <c r="E33" s="13"/>
      <c r="F33" s="14">
        <v>0.1781076</v>
      </c>
      <c r="G33" s="9"/>
      <c r="H33" s="9"/>
      <c r="I33" s="11">
        <v>2</v>
      </c>
      <c r="J33" s="12" t="s">
        <v>63</v>
      </c>
      <c r="K33" s="13"/>
      <c r="L33" s="14">
        <v>1</v>
      </c>
      <c r="M33" s="9"/>
      <c r="N33" s="9"/>
      <c r="O33" s="11">
        <v>2</v>
      </c>
      <c r="P33" s="12" t="s">
        <v>64</v>
      </c>
      <c r="Q33" s="13"/>
      <c r="R33" s="14">
        <v>1</v>
      </c>
      <c r="S33" s="9"/>
      <c r="T33" s="9"/>
      <c r="U33" s="11">
        <v>2</v>
      </c>
      <c r="V33" s="12" t="s">
        <v>65</v>
      </c>
      <c r="W33" s="13"/>
      <c r="X33" s="14">
        <v>0.55555560000000004</v>
      </c>
      <c r="Y33" s="9"/>
      <c r="Z33" s="10"/>
    </row>
    <row r="34" spans="2:26">
      <c r="B34" s="6"/>
      <c r="C34" s="11">
        <v>3</v>
      </c>
      <c r="D34" s="12" t="s">
        <v>66</v>
      </c>
      <c r="E34" s="13"/>
      <c r="F34" s="14">
        <v>1</v>
      </c>
      <c r="G34" s="9"/>
      <c r="H34" s="9"/>
      <c r="I34" s="11">
        <v>3</v>
      </c>
      <c r="J34" s="12" t="s">
        <v>182</v>
      </c>
      <c r="K34" s="13"/>
      <c r="L34" s="14">
        <v>778.16930000000002</v>
      </c>
      <c r="M34" s="9"/>
      <c r="N34" s="9"/>
      <c r="O34" s="11">
        <v>3</v>
      </c>
      <c r="P34" s="12" t="s">
        <v>183</v>
      </c>
      <c r="Q34" s="13"/>
      <c r="R34" s="14">
        <v>1.0763909999999999E-3</v>
      </c>
      <c r="S34" s="9"/>
      <c r="T34" s="9"/>
      <c r="U34" s="11">
        <v>3</v>
      </c>
      <c r="V34" s="12" t="s">
        <v>67</v>
      </c>
      <c r="W34" s="13"/>
      <c r="X34" s="14">
        <v>2.3260000000000001</v>
      </c>
      <c r="Y34" s="9"/>
      <c r="Z34" s="10"/>
    </row>
    <row r="35" spans="2:26">
      <c r="B35" s="6"/>
      <c r="C35" s="11">
        <v>4</v>
      </c>
      <c r="D35" s="12" t="s">
        <v>68</v>
      </c>
      <c r="E35" s="13"/>
      <c r="F35" s="14">
        <v>6.2288329999999998</v>
      </c>
      <c r="G35" s="9"/>
      <c r="H35" s="9"/>
      <c r="I35" s="11">
        <v>4</v>
      </c>
      <c r="J35" s="12" t="s">
        <v>69</v>
      </c>
      <c r="K35" s="13"/>
      <c r="L35" s="14">
        <v>2.9307109999999998E-4</v>
      </c>
      <c r="M35" s="9"/>
      <c r="N35" s="9"/>
      <c r="O35" s="11">
        <v>4</v>
      </c>
      <c r="P35" s="12" t="s">
        <v>184</v>
      </c>
      <c r="Q35" s="13"/>
      <c r="R35" s="14">
        <v>3.8750079999999998</v>
      </c>
      <c r="S35" s="9"/>
      <c r="T35" s="9"/>
      <c r="U35" s="11">
        <v>4</v>
      </c>
      <c r="V35" s="12" t="s">
        <v>70</v>
      </c>
      <c r="W35" s="13"/>
      <c r="X35" s="14">
        <v>555.55560000000003</v>
      </c>
      <c r="Y35" s="9"/>
      <c r="Z35" s="10"/>
    </row>
    <row r="36" spans="2:26">
      <c r="B36" s="6"/>
      <c r="C36" s="11">
        <v>5</v>
      </c>
      <c r="D36" s="12" t="s">
        <v>71</v>
      </c>
      <c r="E36" s="13"/>
      <c r="F36" s="14">
        <v>7.4805190000000001</v>
      </c>
      <c r="G36" s="9"/>
      <c r="H36" s="9"/>
      <c r="I36" s="11">
        <v>5</v>
      </c>
      <c r="J36" s="12" t="s">
        <v>72</v>
      </c>
      <c r="K36" s="13"/>
      <c r="L36" s="14">
        <v>252.1644</v>
      </c>
      <c r="M36" s="9"/>
      <c r="N36" s="9"/>
      <c r="O36" s="11">
        <v>5</v>
      </c>
      <c r="P36" s="12" t="s">
        <v>185</v>
      </c>
      <c r="Q36" s="13"/>
      <c r="R36" s="14">
        <v>1E-4</v>
      </c>
      <c r="S36" s="9"/>
      <c r="T36" s="9"/>
      <c r="U36" s="11">
        <v>5</v>
      </c>
      <c r="V36" s="12" t="s">
        <v>73</v>
      </c>
      <c r="W36" s="13"/>
      <c r="X36" s="14">
        <v>2326</v>
      </c>
      <c r="Y36" s="9"/>
      <c r="Z36" s="10"/>
    </row>
    <row r="37" spans="2:26">
      <c r="B37" s="6"/>
      <c r="C37" s="11">
        <v>6</v>
      </c>
      <c r="D37" s="12" t="s">
        <v>74</v>
      </c>
      <c r="E37" s="13"/>
      <c r="F37" s="14">
        <v>957.50649999999996</v>
      </c>
      <c r="G37" s="9"/>
      <c r="H37" s="9"/>
      <c r="I37" s="11">
        <v>6</v>
      </c>
      <c r="J37" s="12" t="s">
        <v>75</v>
      </c>
      <c r="K37" s="13"/>
      <c r="L37" s="14">
        <v>0.25216440000000001</v>
      </c>
      <c r="M37" s="9"/>
      <c r="N37" s="9"/>
      <c r="O37" s="11">
        <v>6</v>
      </c>
      <c r="P37" s="12" t="s">
        <v>186</v>
      </c>
      <c r="Q37" s="13"/>
      <c r="R37" s="14">
        <v>0.36</v>
      </c>
      <c r="S37" s="9"/>
      <c r="T37" s="9"/>
      <c r="U37" s="15" t="s">
        <v>41</v>
      </c>
      <c r="V37" s="16"/>
      <c r="W37" s="16" t="s">
        <v>42</v>
      </c>
      <c r="X37" s="17">
        <v>1</v>
      </c>
      <c r="Y37" s="9"/>
      <c r="Z37" s="10"/>
    </row>
    <row r="38" spans="2:26">
      <c r="B38" s="6"/>
      <c r="C38" s="11">
        <v>7</v>
      </c>
      <c r="D38" s="12" t="s">
        <v>76</v>
      </c>
      <c r="E38" s="13"/>
      <c r="F38" s="14">
        <v>1728</v>
      </c>
      <c r="G38" s="9"/>
      <c r="H38" s="9"/>
      <c r="I38" s="11">
        <v>7</v>
      </c>
      <c r="J38" s="12" t="s">
        <v>77</v>
      </c>
      <c r="K38" s="13"/>
      <c r="L38" s="14">
        <v>1055.056</v>
      </c>
      <c r="M38" s="9"/>
      <c r="N38" s="9"/>
      <c r="O38" s="11">
        <v>7</v>
      </c>
      <c r="P38" s="12" t="s">
        <v>187</v>
      </c>
      <c r="Q38" s="13"/>
      <c r="R38" s="14">
        <v>1</v>
      </c>
      <c r="S38" s="9"/>
      <c r="T38" s="9"/>
      <c r="U38" s="18" t="s">
        <v>45</v>
      </c>
      <c r="V38" s="16"/>
      <c r="W38" s="16" t="s">
        <v>42</v>
      </c>
      <c r="X38" s="17">
        <v>1</v>
      </c>
      <c r="Y38" s="9"/>
      <c r="Z38" s="10"/>
    </row>
    <row r="39" spans="2:26">
      <c r="B39" s="6"/>
      <c r="C39" s="11">
        <v>8</v>
      </c>
      <c r="D39" s="12" t="s">
        <v>78</v>
      </c>
      <c r="E39" s="13"/>
      <c r="F39" s="14">
        <v>2.8316850000000001E-2</v>
      </c>
      <c r="G39" s="9"/>
      <c r="H39" s="9"/>
      <c r="I39" s="11">
        <v>8</v>
      </c>
      <c r="J39" s="12" t="s">
        <v>79</v>
      </c>
      <c r="K39" s="13"/>
      <c r="L39" s="14">
        <v>1055.056</v>
      </c>
      <c r="M39" s="9"/>
      <c r="N39" s="9"/>
      <c r="O39" s="15" t="s">
        <v>41</v>
      </c>
      <c r="P39" s="16"/>
      <c r="Q39" s="16" t="s">
        <v>42</v>
      </c>
      <c r="R39" s="17">
        <v>1</v>
      </c>
      <c r="S39" s="25">
        <f>R43</f>
        <v>10</v>
      </c>
      <c r="T39" s="9"/>
      <c r="U39" s="18" t="s">
        <v>49</v>
      </c>
      <c r="V39" s="16"/>
      <c r="W39" s="16" t="s">
        <v>42</v>
      </c>
      <c r="X39" s="19" t="str">
        <f xml:space="preserve"> INDEX(V32:V36,X37,1)</f>
        <v>Btu/lb</v>
      </c>
      <c r="Y39" s="9"/>
      <c r="Z39" s="10"/>
    </row>
    <row r="40" spans="2:26">
      <c r="B40" s="6"/>
      <c r="C40" s="11">
        <v>9</v>
      </c>
      <c r="D40" s="12" t="s">
        <v>80</v>
      </c>
      <c r="E40" s="13"/>
      <c r="F40" s="14">
        <v>28.316849999999999</v>
      </c>
      <c r="G40" s="9"/>
      <c r="H40" s="9"/>
      <c r="I40" s="11">
        <v>9</v>
      </c>
      <c r="J40" s="12" t="s">
        <v>188</v>
      </c>
      <c r="K40" s="13"/>
      <c r="L40" s="14">
        <v>5.4039000000000001</v>
      </c>
      <c r="M40" s="9"/>
      <c r="N40" s="9"/>
      <c r="O40" s="18" t="s">
        <v>45</v>
      </c>
      <c r="P40" s="16"/>
      <c r="Q40" s="16" t="s">
        <v>42</v>
      </c>
      <c r="R40" s="17">
        <v>1</v>
      </c>
      <c r="S40" s="9"/>
      <c r="T40" s="9"/>
      <c r="U40" s="18" t="s">
        <v>53</v>
      </c>
      <c r="V40" s="16"/>
      <c r="W40" s="16" t="s">
        <v>42</v>
      </c>
      <c r="X40" s="19" t="str">
        <f xml:space="preserve"> INDEX(V32:V36,X38,1)</f>
        <v>Btu/lb</v>
      </c>
      <c r="Y40" s="9"/>
      <c r="Z40" s="10"/>
    </row>
    <row r="41" spans="2:26">
      <c r="B41" s="6"/>
      <c r="C41" s="26">
        <v>10</v>
      </c>
      <c r="D41" s="27" t="s">
        <v>81</v>
      </c>
      <c r="E41" s="28"/>
      <c r="F41" s="17">
        <v>28316.85</v>
      </c>
      <c r="G41" s="9"/>
      <c r="H41" s="9"/>
      <c r="I41" s="11">
        <v>10</v>
      </c>
      <c r="J41" s="12" t="s">
        <v>82</v>
      </c>
      <c r="K41" s="13"/>
      <c r="L41" s="14">
        <v>10.412000000000001</v>
      </c>
      <c r="M41" s="9"/>
      <c r="N41" s="9"/>
      <c r="O41" s="18" t="s">
        <v>49</v>
      </c>
      <c r="P41" s="16"/>
      <c r="Q41" s="16" t="s">
        <v>42</v>
      </c>
      <c r="R41" s="19" t="str">
        <f xml:space="preserve"> INDEX(P32:P38,R39,1)</f>
        <v>centistoke</v>
      </c>
      <c r="S41" s="9"/>
      <c r="T41" s="9"/>
      <c r="U41" s="18" t="s">
        <v>55</v>
      </c>
      <c r="V41" s="16"/>
      <c r="W41" s="16" t="s">
        <v>42</v>
      </c>
      <c r="X41" s="20">
        <v>10</v>
      </c>
      <c r="Y41" s="21" t="str">
        <f>X39</f>
        <v>Btu/lb</v>
      </c>
      <c r="Z41" s="10"/>
    </row>
    <row r="42" spans="2:26">
      <c r="B42" s="6"/>
      <c r="C42" s="26">
        <v>11</v>
      </c>
      <c r="D42" s="27" t="s">
        <v>83</v>
      </c>
      <c r="E42" s="28"/>
      <c r="F42" s="17">
        <v>28316.85</v>
      </c>
      <c r="G42" s="9"/>
      <c r="H42" s="9"/>
      <c r="I42" s="15" t="s">
        <v>41</v>
      </c>
      <c r="J42" s="16"/>
      <c r="K42" s="16" t="s">
        <v>42</v>
      </c>
      <c r="L42" s="17">
        <v>1</v>
      </c>
      <c r="M42" s="9"/>
      <c r="N42" s="9"/>
      <c r="O42" s="18" t="s">
        <v>53</v>
      </c>
      <c r="P42" s="16"/>
      <c r="Q42" s="16" t="s">
        <v>42</v>
      </c>
      <c r="R42" s="19" t="str">
        <f xml:space="preserve"> INDEX(P32:P38,R40,1)</f>
        <v>centistoke</v>
      </c>
      <c r="S42" s="9"/>
      <c r="T42" s="9"/>
      <c r="U42" s="22" t="s">
        <v>56</v>
      </c>
      <c r="V42" s="16"/>
      <c r="W42" s="16" t="s">
        <v>42</v>
      </c>
      <c r="X42" s="19">
        <f>INDEX(X32:X36,X38,1) / INDEX(X32:X36,X37,1)</f>
        <v>1</v>
      </c>
      <c r="Y42" s="9"/>
      <c r="Z42" s="10"/>
    </row>
    <row r="43" spans="2:26">
      <c r="B43" s="6"/>
      <c r="C43" s="15" t="s">
        <v>41</v>
      </c>
      <c r="D43" s="16"/>
      <c r="E43" s="16" t="s">
        <v>42</v>
      </c>
      <c r="F43" s="17">
        <v>1</v>
      </c>
      <c r="G43" s="9"/>
      <c r="H43" s="9"/>
      <c r="I43" s="18" t="s">
        <v>45</v>
      </c>
      <c r="J43" s="16"/>
      <c r="K43" s="16" t="s">
        <v>42</v>
      </c>
      <c r="L43" s="17">
        <v>1</v>
      </c>
      <c r="M43" s="9"/>
      <c r="N43" s="9"/>
      <c r="O43" s="18" t="s">
        <v>55</v>
      </c>
      <c r="P43" s="16"/>
      <c r="Q43" s="16" t="s">
        <v>42</v>
      </c>
      <c r="R43" s="20">
        <v>10</v>
      </c>
      <c r="S43" s="21" t="str">
        <f>R41</f>
        <v>centistoke</v>
      </c>
      <c r="T43" s="9"/>
      <c r="U43" s="23" t="s">
        <v>57</v>
      </c>
      <c r="V43" s="24"/>
      <c r="W43" s="24" t="s">
        <v>42</v>
      </c>
      <c r="X43" s="111">
        <f>X42*X41</f>
        <v>10</v>
      </c>
      <c r="Y43" s="21" t="str">
        <f>X40</f>
        <v>Btu/lb</v>
      </c>
      <c r="Z43" s="10"/>
    </row>
    <row r="44" spans="2:26">
      <c r="B44" s="6"/>
      <c r="C44" s="18" t="s">
        <v>45</v>
      </c>
      <c r="D44" s="16"/>
      <c r="E44" s="16" t="s">
        <v>42</v>
      </c>
      <c r="F44" s="17">
        <v>1</v>
      </c>
      <c r="G44" s="9"/>
      <c r="H44" s="9"/>
      <c r="I44" s="18" t="s">
        <v>49</v>
      </c>
      <c r="J44" s="16"/>
      <c r="K44" s="16" t="s">
        <v>42</v>
      </c>
      <c r="L44" s="19" t="str">
        <f xml:space="preserve"> INDEX(J32:J41,L42,1)</f>
        <v>hp.hr</v>
      </c>
      <c r="M44" s="9"/>
      <c r="N44" s="9"/>
      <c r="O44" s="22" t="s">
        <v>56</v>
      </c>
      <c r="P44" s="16"/>
      <c r="Q44" s="16" t="s">
        <v>42</v>
      </c>
      <c r="R44" s="19">
        <f>INDEX(R32:R38,R40,1) / INDEX(R32:R38,R39,1)</f>
        <v>1</v>
      </c>
      <c r="S44" s="9"/>
      <c r="T44" s="9"/>
      <c r="U44" s="9"/>
      <c r="V44" s="9"/>
      <c r="W44" s="9"/>
      <c r="X44" s="9"/>
      <c r="Y44" s="9"/>
      <c r="Z44" s="10"/>
    </row>
    <row r="45" spans="2:26">
      <c r="B45" s="6"/>
      <c r="C45" s="18" t="s">
        <v>49</v>
      </c>
      <c r="D45" s="16"/>
      <c r="E45" s="16" t="s">
        <v>42</v>
      </c>
      <c r="F45" s="19" t="str">
        <f xml:space="preserve"> INDEX(D32:D42,F43,1)</f>
        <v>yard³</v>
      </c>
      <c r="G45" s="9"/>
      <c r="H45" s="9"/>
      <c r="I45" s="18" t="s">
        <v>53</v>
      </c>
      <c r="J45" s="16"/>
      <c r="K45" s="16" t="s">
        <v>42</v>
      </c>
      <c r="L45" s="19" t="str">
        <f xml:space="preserve"> INDEX(J32:J41,L43,1)</f>
        <v>hp.hr</v>
      </c>
      <c r="M45" s="9"/>
      <c r="N45" s="9"/>
      <c r="O45" s="23" t="s">
        <v>57</v>
      </c>
      <c r="P45" s="24"/>
      <c r="Q45" s="24" t="s">
        <v>42</v>
      </c>
      <c r="R45" s="111">
        <f>R44*R43</f>
        <v>10</v>
      </c>
      <c r="S45" s="21" t="str">
        <f>R42</f>
        <v>centistoke</v>
      </c>
      <c r="T45" s="9"/>
      <c r="U45" s="9"/>
      <c r="V45" s="9"/>
      <c r="W45" s="9"/>
      <c r="X45" s="9"/>
      <c r="Y45" s="9"/>
      <c r="Z45" s="10"/>
    </row>
    <row r="46" spans="2:26">
      <c r="B46" s="6"/>
      <c r="C46" s="18" t="s">
        <v>53</v>
      </c>
      <c r="D46" s="16"/>
      <c r="E46" s="16" t="s">
        <v>42</v>
      </c>
      <c r="F46" s="19" t="str">
        <f xml:space="preserve"> INDEX(D32:D42,F44,1)</f>
        <v>yard³</v>
      </c>
      <c r="G46" s="9"/>
      <c r="H46" s="9"/>
      <c r="I46" s="18" t="s">
        <v>55</v>
      </c>
      <c r="J46" s="16"/>
      <c r="K46" s="16" t="s">
        <v>42</v>
      </c>
      <c r="L46" s="20">
        <v>10</v>
      </c>
      <c r="M46" s="21" t="str">
        <f>L44</f>
        <v>hp.hr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0"/>
    </row>
    <row r="47" spans="2:26">
      <c r="B47" s="6"/>
      <c r="C47" s="18" t="s">
        <v>55</v>
      </c>
      <c r="D47" s="16"/>
      <c r="E47" s="16" t="s">
        <v>42</v>
      </c>
      <c r="F47" s="20">
        <v>10</v>
      </c>
      <c r="G47" s="21" t="str">
        <f>F45</f>
        <v>yard³</v>
      </c>
      <c r="H47" s="9"/>
      <c r="I47" s="22" t="s">
        <v>56</v>
      </c>
      <c r="J47" s="16"/>
      <c r="K47" s="16" t="s">
        <v>42</v>
      </c>
      <c r="L47" s="19">
        <f>INDEX(L32:L41,L43,1) / INDEX(L32:L41,L42,1)</f>
        <v>1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</row>
    <row r="48" spans="2:26">
      <c r="B48" s="6"/>
      <c r="C48" s="22" t="s">
        <v>56</v>
      </c>
      <c r="D48" s="16"/>
      <c r="E48" s="16" t="s">
        <v>42</v>
      </c>
      <c r="F48" s="19">
        <f>INDEX(F32:F42,F44,1) / INDEX(F32:F42,F43,1)</f>
        <v>1</v>
      </c>
      <c r="G48" s="9"/>
      <c r="H48" s="9"/>
      <c r="I48" s="23" t="s">
        <v>57</v>
      </c>
      <c r="J48" s="24"/>
      <c r="K48" s="24" t="s">
        <v>42</v>
      </c>
      <c r="L48" s="111">
        <f>L47*L46</f>
        <v>10</v>
      </c>
      <c r="M48" s="21" t="str">
        <f>L45</f>
        <v>hp.hr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0"/>
    </row>
    <row r="49" spans="2:26">
      <c r="B49" s="6"/>
      <c r="C49" s="23" t="s">
        <v>57</v>
      </c>
      <c r="D49" s="24"/>
      <c r="E49" s="24" t="s">
        <v>42</v>
      </c>
      <c r="F49" s="111">
        <f>F48*F47</f>
        <v>10</v>
      </c>
      <c r="G49" s="21" t="str">
        <f>F46</f>
        <v>yard³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</row>
    <row r="50" spans="2:26">
      <c r="B50" s="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0"/>
    </row>
    <row r="51" spans="2:26">
      <c r="B51" s="6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0"/>
    </row>
    <row r="52" spans="2:26">
      <c r="B52" s="6"/>
      <c r="C52" s="9"/>
      <c r="D52" s="9"/>
      <c r="E52" s="9"/>
      <c r="F52" s="9"/>
      <c r="G52" s="9"/>
      <c r="H52" s="9"/>
      <c r="I52" s="7" t="s">
        <v>9</v>
      </c>
      <c r="J52" s="9"/>
      <c r="K52" s="9"/>
      <c r="L52" s="9"/>
      <c r="M52" s="9"/>
      <c r="N52" s="9"/>
      <c r="O52" s="7" t="s">
        <v>10</v>
      </c>
      <c r="P52" s="9"/>
      <c r="Q52" s="9"/>
      <c r="R52" s="9"/>
      <c r="S52" s="9"/>
      <c r="T52" s="9"/>
      <c r="U52" s="7" t="s">
        <v>11</v>
      </c>
      <c r="V52" s="9"/>
      <c r="W52" s="9"/>
      <c r="X52" s="9"/>
      <c r="Y52" s="9"/>
      <c r="Z52" s="10"/>
    </row>
    <row r="53" spans="2:26">
      <c r="B53" s="6"/>
      <c r="C53" s="7" t="s">
        <v>8</v>
      </c>
      <c r="D53" s="9"/>
      <c r="E53" s="9"/>
      <c r="F53" s="9"/>
      <c r="G53" s="9"/>
      <c r="H53" s="9"/>
      <c r="I53" s="11">
        <v>1</v>
      </c>
      <c r="J53" s="12" t="s">
        <v>84</v>
      </c>
      <c r="K53" s="13"/>
      <c r="L53" s="14">
        <v>9.842099999999999E-4</v>
      </c>
      <c r="M53" s="9"/>
      <c r="N53" s="9"/>
      <c r="O53" s="11">
        <v>1</v>
      </c>
      <c r="P53" s="12" t="s">
        <v>85</v>
      </c>
      <c r="Q53" s="13"/>
      <c r="R53" s="14">
        <v>2.777778E-4</v>
      </c>
      <c r="S53" s="9"/>
      <c r="T53" s="9"/>
      <c r="U53" s="11">
        <v>1</v>
      </c>
      <c r="V53" s="12" t="s">
        <v>86</v>
      </c>
      <c r="W53" s="13"/>
      <c r="X53" s="14">
        <v>1</v>
      </c>
      <c r="Y53" s="9"/>
      <c r="Z53" s="10"/>
    </row>
    <row r="54" spans="2:26">
      <c r="B54" s="6"/>
      <c r="C54" s="11">
        <v>1</v>
      </c>
      <c r="D54" s="12" t="s">
        <v>87</v>
      </c>
      <c r="E54" s="13"/>
      <c r="F54" s="14">
        <v>3.7866750000000002E-4</v>
      </c>
      <c r="G54" s="9"/>
      <c r="H54" s="9"/>
      <c r="I54" s="11">
        <v>2</v>
      </c>
      <c r="J54" s="12" t="s">
        <v>88</v>
      </c>
      <c r="K54" s="13"/>
      <c r="L54" s="14">
        <v>1.1023000000000001E-3</v>
      </c>
      <c r="M54" s="9"/>
      <c r="N54" s="9"/>
      <c r="O54" s="11">
        <v>2</v>
      </c>
      <c r="P54" s="12" t="s">
        <v>89</v>
      </c>
      <c r="Q54" s="13"/>
      <c r="R54" s="14">
        <v>1.6666670000000001E-2</v>
      </c>
      <c r="S54" s="9"/>
      <c r="T54" s="9"/>
      <c r="U54" s="11">
        <v>2</v>
      </c>
      <c r="V54" s="12" t="s">
        <v>90</v>
      </c>
      <c r="W54" s="13"/>
      <c r="X54" s="14">
        <v>1</v>
      </c>
      <c r="Y54" s="9"/>
      <c r="Z54" s="10"/>
    </row>
    <row r="55" spans="2:26">
      <c r="B55" s="6"/>
      <c r="C55" s="11">
        <v>2</v>
      </c>
      <c r="D55" s="12" t="s">
        <v>91</v>
      </c>
      <c r="E55" s="13"/>
      <c r="F55" s="14">
        <v>9.0880189999999993E-3</v>
      </c>
      <c r="G55" s="9"/>
      <c r="H55" s="9"/>
      <c r="I55" s="11">
        <v>3</v>
      </c>
      <c r="J55" s="12" t="s">
        <v>92</v>
      </c>
      <c r="K55" s="13"/>
      <c r="L55" s="14">
        <v>1E-3</v>
      </c>
      <c r="M55" s="9"/>
      <c r="N55" s="9"/>
      <c r="O55" s="11">
        <v>3</v>
      </c>
      <c r="P55" s="12" t="s">
        <v>93</v>
      </c>
      <c r="Q55" s="13"/>
      <c r="R55" s="14">
        <v>1</v>
      </c>
      <c r="S55" s="9"/>
      <c r="T55" s="9"/>
      <c r="U55" s="11">
        <v>3</v>
      </c>
      <c r="V55" s="12" t="s">
        <v>94</v>
      </c>
      <c r="W55" s="13"/>
      <c r="X55" s="14">
        <v>4.1867999999999999</v>
      </c>
      <c r="Y55" s="9"/>
      <c r="Z55" s="10"/>
    </row>
    <row r="56" spans="2:26">
      <c r="B56" s="6"/>
      <c r="C56" s="11">
        <v>3</v>
      </c>
      <c r="D56" s="12" t="s">
        <v>95</v>
      </c>
      <c r="E56" s="13"/>
      <c r="F56" s="14">
        <v>0.37866749999999999</v>
      </c>
      <c r="G56" s="9"/>
      <c r="H56" s="9"/>
      <c r="I56" s="11">
        <v>4</v>
      </c>
      <c r="J56" s="12" t="s">
        <v>96</v>
      </c>
      <c r="K56" s="13"/>
      <c r="L56" s="14">
        <v>2.2046000000000001</v>
      </c>
      <c r="M56" s="9"/>
      <c r="N56" s="9"/>
      <c r="O56" s="11">
        <v>4</v>
      </c>
      <c r="P56" s="12" t="s">
        <v>97</v>
      </c>
      <c r="Q56" s="13"/>
      <c r="R56" s="14">
        <v>24</v>
      </c>
      <c r="S56" s="9"/>
      <c r="T56" s="9"/>
      <c r="U56" s="11">
        <v>4</v>
      </c>
      <c r="V56" s="12" t="s">
        <v>98</v>
      </c>
      <c r="W56" s="13"/>
      <c r="X56" s="14">
        <v>1000</v>
      </c>
      <c r="Y56" s="9"/>
      <c r="Z56" s="10"/>
    </row>
    <row r="57" spans="2:26">
      <c r="B57" s="6"/>
      <c r="C57" s="11">
        <v>4</v>
      </c>
      <c r="D57" s="12" t="s">
        <v>99</v>
      </c>
      <c r="E57" s="13"/>
      <c r="F57" s="14">
        <v>9.0880179999999999</v>
      </c>
      <c r="G57" s="9"/>
      <c r="H57" s="9"/>
      <c r="I57" s="11">
        <v>5</v>
      </c>
      <c r="J57" s="12" t="s">
        <v>100</v>
      </c>
      <c r="K57" s="13"/>
      <c r="L57" s="14">
        <v>35.274000000000001</v>
      </c>
      <c r="M57" s="9"/>
      <c r="N57" s="9"/>
      <c r="O57" s="11">
        <v>5</v>
      </c>
      <c r="P57" s="12" t="s">
        <v>101</v>
      </c>
      <c r="Q57" s="13"/>
      <c r="R57" s="14">
        <v>1.2599789999999999E-4</v>
      </c>
      <c r="S57" s="9"/>
      <c r="T57" s="9"/>
      <c r="U57" s="11">
        <v>5</v>
      </c>
      <c r="V57" s="12" t="s">
        <v>102</v>
      </c>
      <c r="W57" s="13"/>
      <c r="X57" s="14">
        <v>4186.8</v>
      </c>
      <c r="Y57" s="9"/>
      <c r="Z57" s="10"/>
    </row>
    <row r="58" spans="2:26">
      <c r="B58" s="6"/>
      <c r="C58" s="11">
        <v>5</v>
      </c>
      <c r="D58" s="12" t="s">
        <v>103</v>
      </c>
      <c r="E58" s="13"/>
      <c r="F58" s="14">
        <v>1</v>
      </c>
      <c r="G58" s="9"/>
      <c r="H58" s="9"/>
      <c r="I58" s="11">
        <v>6</v>
      </c>
      <c r="J58" s="12" t="s">
        <v>104</v>
      </c>
      <c r="K58" s="13"/>
      <c r="L58" s="14">
        <v>1</v>
      </c>
      <c r="M58" s="9"/>
      <c r="N58" s="9"/>
      <c r="O58" s="11">
        <v>6</v>
      </c>
      <c r="P58" s="12" t="s">
        <v>105</v>
      </c>
      <c r="Q58" s="13"/>
      <c r="R58" s="14">
        <v>7.5598729999999999E-3</v>
      </c>
      <c r="S58" s="9"/>
      <c r="T58" s="9"/>
      <c r="U58" s="15" t="s">
        <v>41</v>
      </c>
      <c r="V58" s="16"/>
      <c r="W58" s="16" t="s">
        <v>42</v>
      </c>
      <c r="X58" s="17">
        <v>1</v>
      </c>
      <c r="Y58" s="9"/>
      <c r="Z58" s="10"/>
    </row>
    <row r="59" spans="2:26">
      <c r="B59" s="6"/>
      <c r="C59" s="11">
        <v>6</v>
      </c>
      <c r="D59" s="12" t="s">
        <v>106</v>
      </c>
      <c r="E59" s="13"/>
      <c r="F59" s="14">
        <v>24</v>
      </c>
      <c r="G59" s="9"/>
      <c r="H59" s="9"/>
      <c r="I59" s="11">
        <v>7</v>
      </c>
      <c r="J59" s="12" t="s">
        <v>107</v>
      </c>
      <c r="K59" s="13"/>
      <c r="L59" s="14">
        <v>1000</v>
      </c>
      <c r="M59" s="9"/>
      <c r="N59" s="9"/>
      <c r="O59" s="11">
        <v>7</v>
      </c>
      <c r="P59" s="12" t="s">
        <v>108</v>
      </c>
      <c r="Q59" s="13"/>
      <c r="R59" s="14">
        <v>0.45359240000000001</v>
      </c>
      <c r="S59" s="9"/>
      <c r="T59" s="9"/>
      <c r="U59" s="18" t="s">
        <v>45</v>
      </c>
      <c r="V59" s="16"/>
      <c r="W59" s="16" t="s">
        <v>42</v>
      </c>
      <c r="X59" s="17">
        <v>1</v>
      </c>
      <c r="Y59" s="9"/>
      <c r="Z59" s="10"/>
    </row>
    <row r="60" spans="2:26">
      <c r="B60" s="6"/>
      <c r="C60" s="11">
        <v>7</v>
      </c>
      <c r="D60" s="12" t="s">
        <v>109</v>
      </c>
      <c r="E60" s="13"/>
      <c r="F60" s="14">
        <v>453.5924</v>
      </c>
      <c r="G60" s="9"/>
      <c r="H60" s="9"/>
      <c r="I60" s="11">
        <v>8</v>
      </c>
      <c r="J60" s="12" t="s">
        <v>110</v>
      </c>
      <c r="K60" s="13"/>
      <c r="L60" s="14">
        <v>1000000</v>
      </c>
      <c r="M60" s="9"/>
      <c r="N60" s="9"/>
      <c r="O60" s="11">
        <v>8</v>
      </c>
      <c r="P60" s="12" t="s">
        <v>111</v>
      </c>
      <c r="Q60" s="13"/>
      <c r="R60" s="14">
        <v>10.8862176</v>
      </c>
      <c r="S60" s="9"/>
      <c r="T60" s="9"/>
      <c r="U60" s="18" t="s">
        <v>49</v>
      </c>
      <c r="V60" s="16"/>
      <c r="W60" s="16" t="s">
        <v>42</v>
      </c>
      <c r="X60" s="19" t="str">
        <f xml:space="preserve"> INDEX(V53:V57,X58,1)</f>
        <v>Btu/lb.F</v>
      </c>
      <c r="Y60" s="9"/>
      <c r="Z60" s="10"/>
    </row>
    <row r="61" spans="2:26">
      <c r="B61" s="6"/>
      <c r="C61" s="11">
        <v>8</v>
      </c>
      <c r="D61" s="12" t="s">
        <v>112</v>
      </c>
      <c r="E61" s="13"/>
      <c r="F61" s="14">
        <v>10886.22</v>
      </c>
      <c r="G61" s="9"/>
      <c r="H61" s="9"/>
      <c r="I61" s="11">
        <v>9</v>
      </c>
      <c r="J61" s="12" t="s">
        <v>113</v>
      </c>
      <c r="K61" s="13"/>
      <c r="L61" s="14">
        <v>15432</v>
      </c>
      <c r="M61" s="9"/>
      <c r="N61" s="9"/>
      <c r="O61" s="11">
        <v>9</v>
      </c>
      <c r="P61" s="12" t="s">
        <v>114</v>
      </c>
      <c r="Q61" s="13"/>
      <c r="R61" s="14">
        <f>24*0.0004464286</f>
        <v>1.07142864E-2</v>
      </c>
      <c r="S61" s="9"/>
      <c r="T61" s="9"/>
      <c r="U61" s="18" t="s">
        <v>53</v>
      </c>
      <c r="V61" s="16"/>
      <c r="W61" s="16" t="s">
        <v>42</v>
      </c>
      <c r="X61" s="19" t="str">
        <f xml:space="preserve"> INDEX(V53:V57,X59,1)</f>
        <v>Btu/lb.F</v>
      </c>
      <c r="Y61" s="9"/>
      <c r="Z61" s="10"/>
    </row>
    <row r="62" spans="2:26">
      <c r="B62" s="6"/>
      <c r="C62" s="15" t="s">
        <v>41</v>
      </c>
      <c r="D62" s="16"/>
      <c r="E62" s="16" t="s">
        <v>42</v>
      </c>
      <c r="F62" s="17">
        <v>1</v>
      </c>
      <c r="G62" s="9"/>
      <c r="H62" s="9"/>
      <c r="I62" s="26">
        <v>10</v>
      </c>
      <c r="J62" s="27" t="s">
        <v>115</v>
      </c>
      <c r="K62" s="28"/>
      <c r="L62" s="17">
        <v>5000</v>
      </c>
      <c r="M62" s="9"/>
      <c r="N62" s="9"/>
      <c r="O62" s="26">
        <v>10</v>
      </c>
      <c r="P62" s="27" t="s">
        <v>116</v>
      </c>
      <c r="Q62" s="28"/>
      <c r="R62" s="17">
        <f>24*0.0005</f>
        <v>1.2E-2</v>
      </c>
      <c r="S62" s="9"/>
      <c r="T62" s="9"/>
      <c r="U62" s="18" t="s">
        <v>55</v>
      </c>
      <c r="V62" s="16"/>
      <c r="W62" s="16" t="s">
        <v>42</v>
      </c>
      <c r="X62" s="20">
        <v>10</v>
      </c>
      <c r="Y62" s="21" t="str">
        <f>X60</f>
        <v>Btu/lb.F</v>
      </c>
      <c r="Z62" s="10"/>
    </row>
    <row r="63" spans="2:26">
      <c r="B63" s="6"/>
      <c r="C63" s="18" t="s">
        <v>45</v>
      </c>
      <c r="D63" s="16"/>
      <c r="E63" s="16" t="s">
        <v>42</v>
      </c>
      <c r="F63" s="17">
        <v>1</v>
      </c>
      <c r="G63" s="9"/>
      <c r="H63" s="9"/>
      <c r="I63" s="26">
        <v>11</v>
      </c>
      <c r="J63" s="27" t="s">
        <v>117</v>
      </c>
      <c r="K63" s="28"/>
      <c r="L63" s="17">
        <v>6.8521799999999994E-2</v>
      </c>
      <c r="M63" s="9"/>
      <c r="N63" s="9"/>
      <c r="O63" s="26">
        <v>11</v>
      </c>
      <c r="P63" s="27" t="s">
        <v>118</v>
      </c>
      <c r="Q63" s="28"/>
      <c r="R63" s="17">
        <f>24*0.0004535924</f>
        <v>1.0886217599999999E-2</v>
      </c>
      <c r="S63" s="9"/>
      <c r="T63" s="9"/>
      <c r="U63" s="22" t="s">
        <v>56</v>
      </c>
      <c r="V63" s="16"/>
      <c r="W63" s="16" t="s">
        <v>42</v>
      </c>
      <c r="X63" s="19">
        <f>INDEX(X53:X57,X59,1) / INDEX(X53:X57,X58,1)</f>
        <v>1</v>
      </c>
      <c r="Y63" s="9"/>
      <c r="Z63" s="10"/>
    </row>
    <row r="64" spans="2:26">
      <c r="B64" s="6"/>
      <c r="C64" s="18" t="s">
        <v>49</v>
      </c>
      <c r="D64" s="16"/>
      <c r="E64" s="16" t="s">
        <v>42</v>
      </c>
      <c r="F64" s="19" t="str">
        <f xml:space="preserve"> INDEX(D54:D61,F62,1)</f>
        <v>MMscf/hr</v>
      </c>
      <c r="G64" s="9"/>
      <c r="H64" s="9"/>
      <c r="I64" s="15" t="s">
        <v>41</v>
      </c>
      <c r="J64" s="16"/>
      <c r="K64" s="16" t="s">
        <v>42</v>
      </c>
      <c r="L64" s="17">
        <v>1</v>
      </c>
      <c r="M64" s="9"/>
      <c r="N64" s="9"/>
      <c r="O64" s="15" t="s">
        <v>41</v>
      </c>
      <c r="P64" s="16"/>
      <c r="Q64" s="16" t="s">
        <v>42</v>
      </c>
      <c r="R64" s="17">
        <v>1</v>
      </c>
      <c r="S64" s="9"/>
      <c r="T64" s="9"/>
      <c r="U64" s="23" t="s">
        <v>57</v>
      </c>
      <c r="V64" s="24"/>
      <c r="W64" s="24" t="s">
        <v>42</v>
      </c>
      <c r="X64" s="111">
        <f>X63*X62</f>
        <v>10</v>
      </c>
      <c r="Y64" s="21" t="str">
        <f>X61</f>
        <v>Btu/lb.F</v>
      </c>
      <c r="Z64" s="10"/>
    </row>
    <row r="65" spans="2:26">
      <c r="B65" s="6"/>
      <c r="C65" s="18" t="s">
        <v>53</v>
      </c>
      <c r="D65" s="16"/>
      <c r="E65" s="16" t="s">
        <v>42</v>
      </c>
      <c r="F65" s="19" t="str">
        <f xml:space="preserve"> INDEX(D54:D61,F63,1)</f>
        <v>MMscf/hr</v>
      </c>
      <c r="G65" s="9"/>
      <c r="H65" s="9"/>
      <c r="I65" s="18" t="s">
        <v>45</v>
      </c>
      <c r="J65" s="16"/>
      <c r="K65" s="16" t="s">
        <v>42</v>
      </c>
      <c r="L65" s="17">
        <v>1</v>
      </c>
      <c r="M65" s="9"/>
      <c r="N65" s="9"/>
      <c r="O65" s="18" t="s">
        <v>45</v>
      </c>
      <c r="P65" s="16"/>
      <c r="Q65" s="16" t="s">
        <v>42</v>
      </c>
      <c r="R65" s="17">
        <v>1</v>
      </c>
      <c r="S65" s="9"/>
      <c r="T65" s="9"/>
      <c r="U65" s="9"/>
      <c r="V65" s="9"/>
      <c r="W65" s="9"/>
      <c r="X65" s="9"/>
      <c r="Y65" s="9"/>
      <c r="Z65" s="10"/>
    </row>
    <row r="66" spans="2:26">
      <c r="B66" s="6"/>
      <c r="C66" s="18" t="s">
        <v>55</v>
      </c>
      <c r="D66" s="16"/>
      <c r="E66" s="16" t="s">
        <v>42</v>
      </c>
      <c r="F66" s="20">
        <v>10</v>
      </c>
      <c r="G66" s="21" t="str">
        <f>F64</f>
        <v>MMscf/hr</v>
      </c>
      <c r="H66" s="9"/>
      <c r="I66" s="18" t="s">
        <v>49</v>
      </c>
      <c r="J66" s="16"/>
      <c r="K66" s="16" t="s">
        <v>42</v>
      </c>
      <c r="L66" s="19" t="str">
        <f xml:space="preserve"> INDEX(J53:J63,L64,1)</f>
        <v>Long Ton</v>
      </c>
      <c r="M66" s="9"/>
      <c r="N66" s="9"/>
      <c r="O66" s="18" t="s">
        <v>49</v>
      </c>
      <c r="P66" s="16"/>
      <c r="Q66" s="16" t="s">
        <v>42</v>
      </c>
      <c r="R66" s="19" t="str">
        <f xml:space="preserve"> INDEX(P53:P63,R64,1)</f>
        <v>lb/sec</v>
      </c>
      <c r="S66" s="9"/>
      <c r="T66" s="9"/>
      <c r="U66" s="9"/>
      <c r="V66" s="9"/>
      <c r="W66" s="9"/>
      <c r="X66" s="9"/>
      <c r="Y66" s="9"/>
      <c r="Z66" s="10"/>
    </row>
    <row r="67" spans="2:26">
      <c r="B67" s="6"/>
      <c r="C67" s="22" t="s">
        <v>56</v>
      </c>
      <c r="D67" s="16"/>
      <c r="E67" s="16" t="s">
        <v>42</v>
      </c>
      <c r="F67" s="19">
        <f>INDEX(F54:F61,F63,1) / INDEX(F54:F61,F62,1)</f>
        <v>1</v>
      </c>
      <c r="G67" s="9"/>
      <c r="H67" s="9"/>
      <c r="I67" s="18" t="s">
        <v>53</v>
      </c>
      <c r="J67" s="16"/>
      <c r="K67" s="16" t="s">
        <v>42</v>
      </c>
      <c r="L67" s="19" t="str">
        <f xml:space="preserve"> INDEX(J53:J63,L65,1)</f>
        <v>Long Ton</v>
      </c>
      <c r="M67" s="9"/>
      <c r="N67" s="9"/>
      <c r="O67" s="18" t="s">
        <v>53</v>
      </c>
      <c r="P67" s="16"/>
      <c r="Q67" s="16" t="s">
        <v>42</v>
      </c>
      <c r="R67" s="19" t="str">
        <f xml:space="preserve"> INDEX(P53:P63,R65,1)</f>
        <v>lb/sec</v>
      </c>
      <c r="S67" s="9"/>
      <c r="T67" s="9"/>
      <c r="U67" s="9"/>
      <c r="V67" s="9"/>
      <c r="W67" s="9"/>
      <c r="X67" s="9"/>
      <c r="Y67" s="9"/>
      <c r="Z67" s="10"/>
    </row>
    <row r="68" spans="2:26">
      <c r="B68" s="6"/>
      <c r="C68" s="23" t="s">
        <v>57</v>
      </c>
      <c r="D68" s="24"/>
      <c r="E68" s="24" t="s">
        <v>42</v>
      </c>
      <c r="F68" s="111">
        <f>F67*F66</f>
        <v>10</v>
      </c>
      <c r="G68" s="21" t="str">
        <f>F65</f>
        <v>MMscf/hr</v>
      </c>
      <c r="H68" s="9"/>
      <c r="I68" s="18" t="s">
        <v>55</v>
      </c>
      <c r="J68" s="16"/>
      <c r="K68" s="16" t="s">
        <v>42</v>
      </c>
      <c r="L68" s="20">
        <v>10</v>
      </c>
      <c r="M68" s="21" t="str">
        <f>L66</f>
        <v>Long Ton</v>
      </c>
      <c r="N68" s="9"/>
      <c r="O68" s="18" t="s">
        <v>55</v>
      </c>
      <c r="P68" s="16"/>
      <c r="Q68" s="16" t="s">
        <v>42</v>
      </c>
      <c r="R68" s="20">
        <v>10</v>
      </c>
      <c r="S68" s="21" t="str">
        <f>R66</f>
        <v>lb/sec</v>
      </c>
      <c r="T68" s="9"/>
      <c r="U68" s="9"/>
      <c r="V68" s="9"/>
      <c r="W68" s="9"/>
      <c r="X68" s="9"/>
      <c r="Y68" s="9"/>
      <c r="Z68" s="10"/>
    </row>
    <row r="69" spans="2:26">
      <c r="B69" s="6"/>
      <c r="C69" s="9"/>
      <c r="D69" s="9"/>
      <c r="E69" s="9"/>
      <c r="F69" s="9"/>
      <c r="G69" s="9"/>
      <c r="H69" s="9"/>
      <c r="I69" s="22" t="s">
        <v>56</v>
      </c>
      <c r="J69" s="16"/>
      <c r="K69" s="16" t="s">
        <v>42</v>
      </c>
      <c r="L69" s="19">
        <f>INDEX(L53:L63,L65,1) / INDEX(L53:L63,L64,1)</f>
        <v>1</v>
      </c>
      <c r="M69" s="9"/>
      <c r="N69" s="9"/>
      <c r="O69" s="22" t="s">
        <v>56</v>
      </c>
      <c r="P69" s="16"/>
      <c r="Q69" s="16" t="s">
        <v>42</v>
      </c>
      <c r="R69" s="19">
        <f>INDEX(R53:R63,R65,1) / INDEX(R53:R63,R64,1)</f>
        <v>1</v>
      </c>
      <c r="S69" s="9"/>
      <c r="T69" s="9"/>
      <c r="U69" s="9"/>
      <c r="V69" s="9"/>
      <c r="W69" s="9"/>
      <c r="X69" s="9"/>
      <c r="Y69" s="9"/>
      <c r="Z69" s="10"/>
    </row>
    <row r="70" spans="2:26">
      <c r="B70" s="6"/>
      <c r="C70" s="9"/>
      <c r="D70" s="9"/>
      <c r="E70" s="9"/>
      <c r="F70" s="9"/>
      <c r="G70" s="9"/>
      <c r="H70" s="9"/>
      <c r="I70" s="23" t="s">
        <v>57</v>
      </c>
      <c r="J70" s="24"/>
      <c r="K70" s="24" t="s">
        <v>42</v>
      </c>
      <c r="L70" s="111">
        <f>L69*L68</f>
        <v>10</v>
      </c>
      <c r="M70" s="21" t="str">
        <f>L67</f>
        <v>Long Ton</v>
      </c>
      <c r="N70" s="9"/>
      <c r="O70" s="23" t="s">
        <v>57</v>
      </c>
      <c r="P70" s="24"/>
      <c r="Q70" s="24" t="s">
        <v>42</v>
      </c>
      <c r="R70" s="111">
        <f>R69*R68</f>
        <v>10</v>
      </c>
      <c r="S70" s="21" t="str">
        <f>R67</f>
        <v>lb/sec</v>
      </c>
      <c r="T70" s="9"/>
      <c r="U70" s="9"/>
      <c r="V70" s="9"/>
      <c r="W70" s="9"/>
      <c r="X70" s="9"/>
      <c r="Y70" s="9"/>
      <c r="Z70" s="10"/>
    </row>
    <row r="71" spans="2:26">
      <c r="B71" s="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0"/>
    </row>
    <row r="72" spans="2:26">
      <c r="B72" s="6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0"/>
    </row>
    <row r="73" spans="2:26">
      <c r="B73" s="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0"/>
    </row>
    <row r="74" spans="2:26">
      <c r="B74" s="6"/>
      <c r="C74" s="7" t="s">
        <v>12</v>
      </c>
      <c r="D74" s="9"/>
      <c r="E74" s="9"/>
      <c r="F74" s="9"/>
      <c r="G74" s="9"/>
      <c r="H74" s="9"/>
      <c r="I74" s="7" t="s">
        <v>13</v>
      </c>
      <c r="J74" s="9"/>
      <c r="K74" s="9"/>
      <c r="L74" s="9"/>
      <c r="M74" s="9"/>
      <c r="N74" s="9"/>
      <c r="O74" s="7" t="s">
        <v>14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10"/>
    </row>
    <row r="75" spans="2:26">
      <c r="B75" s="6"/>
      <c r="C75" s="11">
        <v>1</v>
      </c>
      <c r="D75" s="12" t="s">
        <v>189</v>
      </c>
      <c r="E75" s="13"/>
      <c r="F75" s="14">
        <v>1</v>
      </c>
      <c r="G75" s="9"/>
      <c r="H75" s="9"/>
      <c r="I75" s="11">
        <v>1</v>
      </c>
      <c r="J75" s="12" t="s">
        <v>119</v>
      </c>
      <c r="K75" s="13"/>
      <c r="L75" s="14">
        <v>1.6018460000000002E-2</v>
      </c>
      <c r="M75" s="9"/>
      <c r="N75" s="9"/>
      <c r="O75" s="11">
        <v>1</v>
      </c>
      <c r="P75" s="12" t="s">
        <v>190</v>
      </c>
      <c r="Q75" s="13"/>
      <c r="R75" s="14">
        <v>1</v>
      </c>
      <c r="S75" s="9"/>
      <c r="T75" s="9"/>
      <c r="U75" s="9"/>
      <c r="V75" s="9"/>
      <c r="W75" s="9"/>
      <c r="X75" s="9"/>
      <c r="Y75" s="9"/>
      <c r="Z75" s="10"/>
    </row>
    <row r="76" spans="2:26">
      <c r="B76" s="6"/>
      <c r="C76" s="11">
        <v>2</v>
      </c>
      <c r="D76" s="12" t="s">
        <v>191</v>
      </c>
      <c r="E76" s="13"/>
      <c r="F76" s="14">
        <v>60</v>
      </c>
      <c r="G76" s="9"/>
      <c r="H76" s="9"/>
      <c r="I76" s="11">
        <v>2</v>
      </c>
      <c r="J76" s="12" t="s">
        <v>120</v>
      </c>
      <c r="K76" s="13"/>
      <c r="L76" s="14">
        <v>1.6018460000000002E-2</v>
      </c>
      <c r="M76" s="9"/>
      <c r="N76" s="9"/>
      <c r="O76" s="11">
        <v>2</v>
      </c>
      <c r="P76" s="12" t="s">
        <v>192</v>
      </c>
      <c r="Q76" s="13"/>
      <c r="R76" s="14">
        <v>1.35623E-4</v>
      </c>
      <c r="S76" s="9"/>
      <c r="T76" s="9"/>
      <c r="U76" s="9"/>
      <c r="V76" s="9"/>
      <c r="W76" s="9"/>
      <c r="X76" s="9"/>
      <c r="Y76" s="9"/>
      <c r="Z76" s="10"/>
    </row>
    <row r="77" spans="2:26">
      <c r="B77" s="6"/>
      <c r="C77" s="11">
        <v>3</v>
      </c>
      <c r="D77" s="12" t="s">
        <v>193</v>
      </c>
      <c r="E77" s="13"/>
      <c r="F77" s="14">
        <v>3600</v>
      </c>
      <c r="G77" s="9"/>
      <c r="H77" s="9"/>
      <c r="I77" s="11">
        <v>3</v>
      </c>
      <c r="J77" s="12" t="s">
        <v>121</v>
      </c>
      <c r="K77" s="13"/>
      <c r="L77" s="14">
        <v>16.018460000000001</v>
      </c>
      <c r="M77" s="9"/>
      <c r="N77" s="9"/>
      <c r="O77" s="11">
        <v>3</v>
      </c>
      <c r="P77" s="12" t="s">
        <v>194</v>
      </c>
      <c r="Q77" s="13"/>
      <c r="R77" s="14">
        <v>5.6782640000000004E-4</v>
      </c>
      <c r="S77" s="9"/>
      <c r="T77" s="9"/>
      <c r="U77" s="9"/>
      <c r="V77" s="9"/>
      <c r="W77" s="9"/>
      <c r="X77" s="9"/>
      <c r="Y77" s="9"/>
      <c r="Z77" s="10"/>
    </row>
    <row r="78" spans="2:26">
      <c r="B78" s="6"/>
      <c r="C78" s="11">
        <v>4</v>
      </c>
      <c r="D78" s="12" t="s">
        <v>122</v>
      </c>
      <c r="E78" s="13"/>
      <c r="F78" s="14">
        <v>641.18740000000003</v>
      </c>
      <c r="G78" s="9"/>
      <c r="H78" s="9"/>
      <c r="I78" s="11">
        <v>4</v>
      </c>
      <c r="J78" s="12" t="s">
        <v>123</v>
      </c>
      <c r="K78" s="13"/>
      <c r="L78" s="14">
        <v>60.636450799999999</v>
      </c>
      <c r="M78" s="9"/>
      <c r="N78" s="9"/>
      <c r="O78" s="11">
        <v>4</v>
      </c>
      <c r="P78" s="12" t="s">
        <v>195</v>
      </c>
      <c r="Q78" s="13"/>
      <c r="R78" s="14">
        <v>4.882428</v>
      </c>
      <c r="S78" s="9"/>
      <c r="T78" s="9"/>
      <c r="U78" s="9"/>
      <c r="V78" s="9"/>
      <c r="W78" s="9"/>
      <c r="X78" s="9"/>
      <c r="Y78" s="9"/>
      <c r="Z78" s="10"/>
    </row>
    <row r="79" spans="2:26">
      <c r="B79" s="6"/>
      <c r="C79" s="11">
        <v>5</v>
      </c>
      <c r="D79" s="12" t="s">
        <v>124</v>
      </c>
      <c r="E79" s="13"/>
      <c r="F79" s="14">
        <v>15388.5</v>
      </c>
      <c r="G79" s="9"/>
      <c r="H79" s="9"/>
      <c r="I79" s="11">
        <v>5</v>
      </c>
      <c r="J79" s="12" t="s">
        <v>125</v>
      </c>
      <c r="K79" s="13"/>
      <c r="L79" s="14">
        <v>16.018460000000001</v>
      </c>
      <c r="M79" s="9"/>
      <c r="N79" s="9"/>
      <c r="O79" s="11">
        <v>5</v>
      </c>
      <c r="P79" s="12" t="s">
        <v>196</v>
      </c>
      <c r="Q79" s="13"/>
      <c r="R79" s="14">
        <v>5.6782640000000004</v>
      </c>
      <c r="S79" s="9"/>
      <c r="T79" s="9"/>
      <c r="U79" s="9"/>
      <c r="V79" s="9"/>
      <c r="W79" s="9"/>
      <c r="X79" s="9"/>
      <c r="Y79" s="9"/>
      <c r="Z79" s="10"/>
    </row>
    <row r="80" spans="2:26">
      <c r="B80" s="6"/>
      <c r="C80" s="11">
        <v>6</v>
      </c>
      <c r="D80" s="12" t="s">
        <v>126</v>
      </c>
      <c r="E80" s="13"/>
      <c r="F80" s="14">
        <v>448.83120000000002</v>
      </c>
      <c r="G80" s="9"/>
      <c r="H80" s="9"/>
      <c r="I80" s="11">
        <v>6</v>
      </c>
      <c r="J80" s="12" t="s">
        <v>127</v>
      </c>
      <c r="K80" s="13"/>
      <c r="L80" s="14">
        <v>5.7870369999999999E-4</v>
      </c>
      <c r="M80" s="9"/>
      <c r="N80" s="9"/>
      <c r="O80" s="15" t="s">
        <v>41</v>
      </c>
      <c r="P80" s="16"/>
      <c r="Q80" s="16" t="s">
        <v>42</v>
      </c>
      <c r="R80" s="17">
        <v>1</v>
      </c>
      <c r="S80" s="9"/>
      <c r="T80" s="9"/>
      <c r="U80" s="9"/>
      <c r="V80" s="9"/>
      <c r="W80" s="9"/>
      <c r="X80" s="9"/>
      <c r="Y80" s="9"/>
      <c r="Z80" s="10"/>
    </row>
    <row r="81" spans="2:26">
      <c r="B81" s="6"/>
      <c r="C81" s="11">
        <v>7</v>
      </c>
      <c r="D81" s="12" t="s">
        <v>128</v>
      </c>
      <c r="E81" s="13"/>
      <c r="F81" s="14">
        <v>646316.9</v>
      </c>
      <c r="G81" s="9"/>
      <c r="H81" s="9"/>
      <c r="I81" s="11">
        <v>7</v>
      </c>
      <c r="J81" s="12" t="s">
        <v>129</v>
      </c>
      <c r="K81" s="13"/>
      <c r="L81" s="14">
        <v>1</v>
      </c>
      <c r="M81" s="9"/>
      <c r="N81" s="9"/>
      <c r="O81" s="18" t="s">
        <v>45</v>
      </c>
      <c r="P81" s="16"/>
      <c r="Q81" s="16" t="s">
        <v>42</v>
      </c>
      <c r="R81" s="17">
        <v>1</v>
      </c>
      <c r="S81" s="9"/>
      <c r="T81" s="9"/>
      <c r="U81" s="9"/>
      <c r="V81" s="9"/>
      <c r="W81" s="9"/>
      <c r="X81" s="9"/>
      <c r="Y81" s="9"/>
      <c r="Z81" s="10"/>
    </row>
    <row r="82" spans="2:26">
      <c r="B82" s="6"/>
      <c r="C82" s="11">
        <v>8</v>
      </c>
      <c r="D82" s="12" t="s">
        <v>197</v>
      </c>
      <c r="E82" s="13"/>
      <c r="F82" s="14">
        <v>2.8316850000000001E-2</v>
      </c>
      <c r="G82" s="9"/>
      <c r="H82" s="9"/>
      <c r="I82" s="11">
        <v>8</v>
      </c>
      <c r="J82" s="12" t="s">
        <v>130</v>
      </c>
      <c r="K82" s="13"/>
      <c r="L82" s="14">
        <v>0.13368060000000001</v>
      </c>
      <c r="M82" s="9"/>
      <c r="N82" s="9"/>
      <c r="O82" s="18" t="s">
        <v>49</v>
      </c>
      <c r="P82" s="16"/>
      <c r="Q82" s="16" t="s">
        <v>42</v>
      </c>
      <c r="R82" s="19" t="str">
        <f xml:space="preserve"> INDEX(P75:P79,R80,1)</f>
        <v>Btu/hr.ft² . F</v>
      </c>
      <c r="S82" s="76"/>
      <c r="T82" s="9"/>
      <c r="U82" s="9"/>
      <c r="V82" s="9"/>
      <c r="W82" s="9"/>
      <c r="X82" s="9"/>
      <c r="Y82" s="9"/>
      <c r="Z82" s="10"/>
    </row>
    <row r="83" spans="2:26">
      <c r="B83" s="6"/>
      <c r="C83" s="11">
        <v>9</v>
      </c>
      <c r="D83" s="12" t="s">
        <v>198</v>
      </c>
      <c r="E83" s="13"/>
      <c r="F83" s="14">
        <v>1.699011</v>
      </c>
      <c r="G83" s="9"/>
      <c r="H83" s="9"/>
      <c r="I83" s="11">
        <v>9</v>
      </c>
      <c r="J83" s="12" t="s">
        <v>131</v>
      </c>
      <c r="K83" s="13"/>
      <c r="L83" s="14">
        <v>5.6145839999999998</v>
      </c>
      <c r="M83" s="9"/>
      <c r="N83" s="9"/>
      <c r="O83" s="18" t="s">
        <v>53</v>
      </c>
      <c r="P83" s="16"/>
      <c r="Q83" s="16" t="s">
        <v>42</v>
      </c>
      <c r="R83" s="19" t="str">
        <f xml:space="preserve"> INDEX(P75:P79,R81,1)</f>
        <v>Btu/hr.ft² . F</v>
      </c>
      <c r="S83" s="9"/>
      <c r="T83" s="9"/>
      <c r="U83" s="9"/>
      <c r="V83" s="9"/>
      <c r="W83" s="9"/>
      <c r="X83" s="9"/>
      <c r="Y83" s="9"/>
      <c r="Z83" s="10"/>
    </row>
    <row r="84" spans="2:26">
      <c r="B84" s="6"/>
      <c r="C84" s="11">
        <v>10</v>
      </c>
      <c r="D84" s="12" t="s">
        <v>199</v>
      </c>
      <c r="E84" s="13"/>
      <c r="F84" s="14">
        <v>101.94070000000001</v>
      </c>
      <c r="G84" s="9"/>
      <c r="H84" s="9"/>
      <c r="I84" s="11">
        <v>10</v>
      </c>
      <c r="J84" s="12" t="s">
        <v>132</v>
      </c>
      <c r="K84" s="13"/>
      <c r="L84" s="14">
        <v>9.2592590000000006E-3</v>
      </c>
      <c r="M84" s="9"/>
      <c r="N84" s="9"/>
      <c r="O84" s="18" t="s">
        <v>55</v>
      </c>
      <c r="P84" s="16"/>
      <c r="Q84" s="16" t="s">
        <v>42</v>
      </c>
      <c r="R84" s="20">
        <v>10</v>
      </c>
      <c r="S84" s="21" t="str">
        <f>R82</f>
        <v>Btu/hr.ft² . F</v>
      </c>
      <c r="T84" s="9"/>
      <c r="U84" s="9"/>
      <c r="V84" s="9"/>
      <c r="W84" s="9"/>
      <c r="X84" s="9"/>
      <c r="Y84" s="9"/>
      <c r="Z84" s="10"/>
    </row>
    <row r="85" spans="2:26">
      <c r="B85" s="6"/>
      <c r="C85" s="11">
        <v>11</v>
      </c>
      <c r="D85" s="12" t="s">
        <v>133</v>
      </c>
      <c r="E85" s="13"/>
      <c r="F85" s="14">
        <v>28.316849999999999</v>
      </c>
      <c r="G85" s="9"/>
      <c r="H85" s="9"/>
      <c r="I85" s="11">
        <v>11</v>
      </c>
      <c r="J85" s="12" t="s">
        <v>134</v>
      </c>
      <c r="K85" s="13"/>
      <c r="L85" s="14">
        <v>2.1388889999999998</v>
      </c>
      <c r="M85" s="9"/>
      <c r="N85" s="9"/>
      <c r="O85" s="22" t="s">
        <v>56</v>
      </c>
      <c r="P85" s="16"/>
      <c r="Q85" s="16" t="s">
        <v>42</v>
      </c>
      <c r="R85" s="19">
        <f>INDEX(R75:R79,R81,1) / INDEX(R75:R79,R80,1)</f>
        <v>1</v>
      </c>
      <c r="S85" s="9"/>
      <c r="T85" s="9"/>
      <c r="U85" s="9"/>
      <c r="V85" s="9"/>
      <c r="W85" s="9"/>
      <c r="X85" s="9"/>
      <c r="Y85" s="9"/>
      <c r="Z85" s="10"/>
    </row>
    <row r="86" spans="2:26">
      <c r="B86" s="6"/>
      <c r="C86" s="11">
        <v>12</v>
      </c>
      <c r="D86" s="12" t="s">
        <v>135</v>
      </c>
      <c r="E86" s="13"/>
      <c r="F86" s="14">
        <v>1699.011</v>
      </c>
      <c r="G86" s="9"/>
      <c r="H86" s="9"/>
      <c r="I86" s="11">
        <v>12</v>
      </c>
      <c r="J86" s="12" t="s">
        <v>136</v>
      </c>
      <c r="K86" s="13"/>
      <c r="L86" s="14">
        <v>1.6018460000000002E-2</v>
      </c>
      <c r="M86" s="9"/>
      <c r="N86" s="9"/>
      <c r="O86" s="23" t="s">
        <v>57</v>
      </c>
      <c r="P86" s="24"/>
      <c r="Q86" s="24" t="s">
        <v>42</v>
      </c>
      <c r="R86" s="111">
        <f>R85*R84</f>
        <v>10</v>
      </c>
      <c r="S86" s="21" t="str">
        <f>R83</f>
        <v>Btu/hr.ft² . F</v>
      </c>
      <c r="T86" s="9"/>
      <c r="U86" s="9"/>
      <c r="V86" s="9"/>
      <c r="W86" s="9"/>
      <c r="X86" s="9"/>
      <c r="Y86" s="9"/>
      <c r="Z86" s="10"/>
    </row>
    <row r="87" spans="2:26">
      <c r="B87" s="6"/>
      <c r="C87" s="11">
        <v>13</v>
      </c>
      <c r="D87" s="12" t="s">
        <v>137</v>
      </c>
      <c r="E87" s="13"/>
      <c r="F87" s="14">
        <v>101940.7</v>
      </c>
      <c r="G87" s="9"/>
      <c r="H87" s="9"/>
      <c r="I87" s="15" t="s">
        <v>41</v>
      </c>
      <c r="J87" s="16"/>
      <c r="K87" s="16" t="s">
        <v>42</v>
      </c>
      <c r="L87" s="17">
        <v>1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0"/>
    </row>
    <row r="88" spans="2:26">
      <c r="B88" s="6"/>
      <c r="C88" s="11">
        <v>14</v>
      </c>
      <c r="D88" s="12" t="s">
        <v>138</v>
      </c>
      <c r="E88" s="13"/>
      <c r="F88" s="14">
        <v>2446576.7999999998</v>
      </c>
      <c r="G88" s="9"/>
      <c r="H88" s="9"/>
      <c r="I88" s="18" t="s">
        <v>45</v>
      </c>
      <c r="J88" s="16"/>
      <c r="K88" s="16" t="s">
        <v>42</v>
      </c>
      <c r="L88" s="17">
        <v>1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0"/>
    </row>
    <row r="89" spans="2:26">
      <c r="B89" s="6"/>
      <c r="C89" s="15" t="s">
        <v>41</v>
      </c>
      <c r="D89" s="16"/>
      <c r="E89" s="16" t="s">
        <v>42</v>
      </c>
      <c r="F89" s="17">
        <v>1</v>
      </c>
      <c r="G89" s="9"/>
      <c r="H89" s="9"/>
      <c r="I89" s="18" t="s">
        <v>49</v>
      </c>
      <c r="J89" s="16"/>
      <c r="K89" s="16" t="s">
        <v>42</v>
      </c>
      <c r="L89" s="19" t="str">
        <f xml:space="preserve"> INDEX(J75:J86,L87,1)</f>
        <v>gr/cm³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0"/>
    </row>
    <row r="90" spans="2:26">
      <c r="B90" s="6"/>
      <c r="C90" s="18" t="s">
        <v>45</v>
      </c>
      <c r="D90" s="16"/>
      <c r="E90" s="16" t="s">
        <v>42</v>
      </c>
      <c r="F90" s="17">
        <v>1</v>
      </c>
      <c r="G90" s="9"/>
      <c r="H90" s="9"/>
      <c r="I90" s="18" t="s">
        <v>53</v>
      </c>
      <c r="J90" s="16"/>
      <c r="K90" s="16" t="s">
        <v>42</v>
      </c>
      <c r="L90" s="19" t="str">
        <f xml:space="preserve"> INDEX(J75:J86,L88,1)</f>
        <v>gr/cm³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0"/>
    </row>
    <row r="91" spans="2:26">
      <c r="B91" s="6"/>
      <c r="C91" s="18" t="s">
        <v>49</v>
      </c>
      <c r="D91" s="16"/>
      <c r="E91" s="16" t="s">
        <v>42</v>
      </c>
      <c r="F91" s="19" t="str">
        <f xml:space="preserve"> INDEX(D75:D88,F89,1)</f>
        <v>ft³/sec</v>
      </c>
      <c r="G91" s="9"/>
      <c r="H91" s="9"/>
      <c r="I91" s="18" t="s">
        <v>55</v>
      </c>
      <c r="J91" s="16"/>
      <c r="K91" s="16" t="s">
        <v>42</v>
      </c>
      <c r="L91" s="20">
        <v>10</v>
      </c>
      <c r="M91" s="21" t="str">
        <f>L89</f>
        <v>gr/cm³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0"/>
    </row>
    <row r="92" spans="2:26">
      <c r="B92" s="6"/>
      <c r="C92" s="18" t="s">
        <v>53</v>
      </c>
      <c r="D92" s="16"/>
      <c r="E92" s="16" t="s">
        <v>42</v>
      </c>
      <c r="F92" s="19" t="str">
        <f xml:space="preserve"> INDEX(D75:D88,F90,1)</f>
        <v>ft³/sec</v>
      </c>
      <c r="G92" s="9"/>
      <c r="H92" s="9"/>
      <c r="I92" s="22" t="s">
        <v>56</v>
      </c>
      <c r="J92" s="16"/>
      <c r="K92" s="16" t="s">
        <v>42</v>
      </c>
      <c r="L92" s="19">
        <f>INDEX(L75:L86,L88,1) / INDEX(L75:L86,L87,1)</f>
        <v>1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0"/>
    </row>
    <row r="93" spans="2:26">
      <c r="B93" s="6"/>
      <c r="C93" s="18" t="s">
        <v>55</v>
      </c>
      <c r="D93" s="16"/>
      <c r="E93" s="16" t="s">
        <v>42</v>
      </c>
      <c r="F93" s="20">
        <v>10</v>
      </c>
      <c r="G93" s="21" t="str">
        <f>F91</f>
        <v>ft³/sec</v>
      </c>
      <c r="H93" s="9"/>
      <c r="I93" s="23" t="s">
        <v>57</v>
      </c>
      <c r="J93" s="24"/>
      <c r="K93" s="24" t="s">
        <v>42</v>
      </c>
      <c r="L93" s="111">
        <f>L92*L91</f>
        <v>10</v>
      </c>
      <c r="M93" s="21" t="str">
        <f>L90</f>
        <v>gr/cm³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0"/>
    </row>
    <row r="94" spans="2:26">
      <c r="B94" s="6"/>
      <c r="C94" s="22" t="s">
        <v>56</v>
      </c>
      <c r="D94" s="16"/>
      <c r="E94" s="16" t="s">
        <v>42</v>
      </c>
      <c r="F94" s="19">
        <f>INDEX(F75:F88,F90,1) / INDEX(F75:F88,F89,1)</f>
        <v>1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0"/>
    </row>
    <row r="95" spans="2:26">
      <c r="B95" s="6"/>
      <c r="C95" s="23" t="s">
        <v>57</v>
      </c>
      <c r="D95" s="24"/>
      <c r="E95" s="24" t="s">
        <v>42</v>
      </c>
      <c r="F95" s="111">
        <f>F94*F93</f>
        <v>10</v>
      </c>
      <c r="G95" s="21" t="str">
        <f>F92</f>
        <v>ft³/sec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0"/>
    </row>
    <row r="96" spans="2:26">
      <c r="B96" s="6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0"/>
    </row>
    <row r="97" spans="2:26">
      <c r="B97" s="6"/>
      <c r="C97" s="7" t="s">
        <v>15</v>
      </c>
      <c r="D97" s="9"/>
      <c r="E97" s="9"/>
      <c r="F97" s="9"/>
      <c r="G97" s="9"/>
      <c r="H97" s="9"/>
      <c r="I97" s="7" t="s">
        <v>16</v>
      </c>
      <c r="J97" s="9"/>
      <c r="K97" s="9"/>
      <c r="L97" s="9"/>
      <c r="M97" s="9"/>
      <c r="N97" s="9"/>
      <c r="O97" s="7" t="s">
        <v>17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10"/>
    </row>
    <row r="98" spans="2:26">
      <c r="B98" s="6"/>
      <c r="C98" s="11">
        <v>1</v>
      </c>
      <c r="D98" s="12" t="s">
        <v>139</v>
      </c>
      <c r="E98" s="13"/>
      <c r="F98" s="14">
        <v>1</v>
      </c>
      <c r="G98" s="9"/>
      <c r="H98" s="9"/>
      <c r="I98" s="11">
        <v>1</v>
      </c>
      <c r="J98" s="12" t="s">
        <v>140</v>
      </c>
      <c r="K98" s="13"/>
      <c r="L98" s="14">
        <v>1</v>
      </c>
      <c r="M98" s="9"/>
      <c r="N98" s="9"/>
      <c r="O98" s="11">
        <v>1</v>
      </c>
      <c r="P98" s="12" t="s">
        <v>141</v>
      </c>
      <c r="Q98" s="13"/>
      <c r="R98" s="14">
        <v>1</v>
      </c>
      <c r="S98" s="9"/>
      <c r="T98" s="9"/>
      <c r="U98" s="9"/>
      <c r="V98" s="9"/>
      <c r="W98" s="9"/>
      <c r="X98" s="9"/>
      <c r="Y98" s="9"/>
      <c r="Z98" s="10"/>
    </row>
    <row r="99" spans="2:26">
      <c r="B99" s="6"/>
      <c r="C99" s="11">
        <v>2</v>
      </c>
      <c r="D99" s="12" t="s">
        <v>142</v>
      </c>
      <c r="E99" s="13"/>
      <c r="F99" s="14">
        <v>2.0417719999999999</v>
      </c>
      <c r="G99" s="9"/>
      <c r="H99" s="9"/>
      <c r="I99" s="11">
        <v>2</v>
      </c>
      <c r="J99" s="12" t="s">
        <v>143</v>
      </c>
      <c r="K99" s="13"/>
      <c r="L99" s="14">
        <v>144</v>
      </c>
      <c r="M99" s="9"/>
      <c r="N99" s="9"/>
      <c r="O99" s="11">
        <v>2</v>
      </c>
      <c r="P99" s="12" t="s">
        <v>144</v>
      </c>
      <c r="Q99" s="13"/>
      <c r="R99" s="14">
        <v>4.1337889999999997E-3</v>
      </c>
      <c r="S99" s="9"/>
      <c r="T99" s="9"/>
      <c r="U99" s="9"/>
      <c r="V99" s="9"/>
      <c r="W99" s="9"/>
      <c r="X99" s="9"/>
      <c r="Y99" s="9"/>
      <c r="Z99" s="10"/>
    </row>
    <row r="100" spans="2:26">
      <c r="B100" s="6"/>
      <c r="C100" s="11">
        <v>3</v>
      </c>
      <c r="D100" s="12" t="s">
        <v>145</v>
      </c>
      <c r="E100" s="13"/>
      <c r="F100" s="14">
        <v>51.71508</v>
      </c>
      <c r="G100" s="9"/>
      <c r="H100" s="9"/>
      <c r="I100" s="11">
        <v>3</v>
      </c>
      <c r="J100" s="12" t="s">
        <v>146</v>
      </c>
      <c r="K100" s="13"/>
      <c r="L100" s="14">
        <v>0.1111111</v>
      </c>
      <c r="M100" s="9"/>
      <c r="N100" s="9"/>
      <c r="O100" s="11">
        <v>3</v>
      </c>
      <c r="P100" s="12" t="s">
        <v>147</v>
      </c>
      <c r="Q100" s="13"/>
      <c r="R100" s="14">
        <v>1.7307349999999999E-2</v>
      </c>
      <c r="S100" s="9"/>
      <c r="T100" s="9"/>
      <c r="U100" s="9"/>
      <c r="V100" s="9"/>
      <c r="W100" s="9"/>
      <c r="X100" s="9"/>
      <c r="Y100" s="9"/>
      <c r="Z100" s="10"/>
    </row>
    <row r="101" spans="2:26">
      <c r="B101" s="6"/>
      <c r="C101" s="11">
        <v>4</v>
      </c>
      <c r="D101" s="12" t="s">
        <v>200</v>
      </c>
      <c r="E101" s="13"/>
      <c r="F101" s="14">
        <v>2.3089659999999999</v>
      </c>
      <c r="G101" s="9"/>
      <c r="H101" s="9"/>
      <c r="I101" s="11">
        <v>4</v>
      </c>
      <c r="J101" s="12" t="s">
        <v>148</v>
      </c>
      <c r="K101" s="13"/>
      <c r="L101" s="14">
        <v>3.5870069999999999E-8</v>
      </c>
      <c r="M101" s="9"/>
      <c r="N101" s="9"/>
      <c r="O101" s="11">
        <v>4</v>
      </c>
      <c r="P101" s="12" t="s">
        <v>149</v>
      </c>
      <c r="Q101" s="13"/>
      <c r="R101" s="14">
        <v>1.488164</v>
      </c>
      <c r="S101" s="9"/>
      <c r="T101" s="9"/>
      <c r="U101" s="9"/>
      <c r="V101" s="9"/>
      <c r="W101" s="9"/>
      <c r="X101" s="9"/>
      <c r="Y101" s="9"/>
      <c r="Z101" s="10"/>
    </row>
    <row r="102" spans="2:26">
      <c r="B102" s="6"/>
      <c r="C102" s="11">
        <v>5</v>
      </c>
      <c r="D102" s="12" t="s">
        <v>201</v>
      </c>
      <c r="E102" s="13"/>
      <c r="F102" s="14">
        <v>27.70759</v>
      </c>
      <c r="G102" s="9"/>
      <c r="H102" s="9"/>
      <c r="I102" s="11">
        <v>5</v>
      </c>
      <c r="J102" s="12" t="s">
        <v>150</v>
      </c>
      <c r="K102" s="13"/>
      <c r="L102" s="14">
        <v>92903.039999999994</v>
      </c>
      <c r="M102" s="9"/>
      <c r="N102" s="9"/>
      <c r="O102" s="11">
        <v>5</v>
      </c>
      <c r="P102" s="12" t="s">
        <v>151</v>
      </c>
      <c r="Q102" s="13"/>
      <c r="R102" s="14">
        <v>1.7307349999999999</v>
      </c>
      <c r="S102" s="9"/>
      <c r="T102" s="9"/>
      <c r="U102" s="9"/>
      <c r="V102" s="9"/>
      <c r="W102" s="9"/>
      <c r="X102" s="9"/>
      <c r="Y102" s="9"/>
      <c r="Z102" s="10"/>
    </row>
    <row r="103" spans="2:26">
      <c r="B103" s="6"/>
      <c r="C103" s="11">
        <v>6</v>
      </c>
      <c r="D103" s="12" t="s">
        <v>152</v>
      </c>
      <c r="E103" s="13"/>
      <c r="F103" s="14">
        <v>51.71508</v>
      </c>
      <c r="G103" s="9"/>
      <c r="H103" s="9"/>
      <c r="I103" s="11">
        <v>6</v>
      </c>
      <c r="J103" s="12" t="s">
        <v>153</v>
      </c>
      <c r="K103" s="13"/>
      <c r="L103" s="14">
        <v>929.03039999999999</v>
      </c>
      <c r="M103" s="9"/>
      <c r="N103" s="9"/>
      <c r="O103" s="15" t="s">
        <v>41</v>
      </c>
      <c r="P103" s="16"/>
      <c r="Q103" s="16" t="s">
        <v>42</v>
      </c>
      <c r="R103" s="17">
        <v>1</v>
      </c>
      <c r="S103" s="9"/>
      <c r="T103" s="9"/>
      <c r="U103" s="9"/>
      <c r="V103" s="9"/>
      <c r="W103" s="9"/>
      <c r="X103" s="9"/>
      <c r="Y103" s="9"/>
      <c r="Z103" s="10"/>
    </row>
    <row r="104" spans="2:26">
      <c r="B104" s="6"/>
      <c r="C104" s="11">
        <v>7</v>
      </c>
      <c r="D104" s="12" t="s">
        <v>154</v>
      </c>
      <c r="E104" s="13"/>
      <c r="F104" s="14">
        <v>6.8045960000000003E-2</v>
      </c>
      <c r="G104" s="9"/>
      <c r="H104" s="9"/>
      <c r="I104" s="11">
        <v>7</v>
      </c>
      <c r="J104" s="12" t="s">
        <v>155</v>
      </c>
      <c r="K104" s="13"/>
      <c r="L104" s="14">
        <v>9.2903040000000006E-2</v>
      </c>
      <c r="M104" s="9"/>
      <c r="N104" s="9"/>
      <c r="O104" s="18" t="s">
        <v>45</v>
      </c>
      <c r="P104" s="16"/>
      <c r="Q104" s="16" t="s">
        <v>42</v>
      </c>
      <c r="R104" s="17">
        <v>1</v>
      </c>
      <c r="S104" s="9"/>
      <c r="T104" s="9"/>
      <c r="U104" s="9"/>
      <c r="V104" s="9"/>
      <c r="W104" s="9"/>
      <c r="X104" s="9"/>
      <c r="Y104" s="9"/>
      <c r="Z104" s="10"/>
    </row>
    <row r="105" spans="2:26">
      <c r="B105" s="6"/>
      <c r="C105" s="11">
        <v>8</v>
      </c>
      <c r="D105" s="12" t="s">
        <v>156</v>
      </c>
      <c r="E105" s="13"/>
      <c r="F105" s="14">
        <v>6.894757E-2</v>
      </c>
      <c r="G105" s="9"/>
      <c r="H105" s="9"/>
      <c r="I105" s="11">
        <v>8</v>
      </c>
      <c r="J105" s="12" t="s">
        <v>157</v>
      </c>
      <c r="K105" s="13"/>
      <c r="L105" s="14">
        <v>9.2903039999999994E-8</v>
      </c>
      <c r="M105" s="9"/>
      <c r="N105" s="9"/>
      <c r="O105" s="18" t="s">
        <v>49</v>
      </c>
      <c r="P105" s="16"/>
      <c r="Q105" s="16" t="s">
        <v>42</v>
      </c>
      <c r="R105" s="19" t="str">
        <f xml:space="preserve"> INDEX(P98:P102,R103,1)</f>
        <v>Btu/hr.ft.F</v>
      </c>
      <c r="S105" s="9"/>
      <c r="T105" s="9"/>
      <c r="U105" s="9"/>
      <c r="V105" s="9"/>
      <c r="W105" s="9"/>
      <c r="X105" s="9"/>
      <c r="Y105" s="9"/>
      <c r="Z105" s="10"/>
    </row>
    <row r="106" spans="2:26">
      <c r="B106" s="6"/>
      <c r="C106" s="11">
        <v>9</v>
      </c>
      <c r="D106" s="12" t="s">
        <v>158</v>
      </c>
      <c r="E106" s="13"/>
      <c r="F106" s="14">
        <v>68.947569999999999</v>
      </c>
      <c r="G106" s="9"/>
      <c r="H106" s="9"/>
      <c r="I106" s="11">
        <v>9</v>
      </c>
      <c r="J106" s="12" t="s">
        <v>159</v>
      </c>
      <c r="K106" s="13"/>
      <c r="L106" s="14">
        <v>9.2903040000000008E-6</v>
      </c>
      <c r="M106" s="9"/>
      <c r="N106" s="9"/>
      <c r="O106" s="18" t="s">
        <v>53</v>
      </c>
      <c r="P106" s="16"/>
      <c r="Q106" s="16" t="s">
        <v>42</v>
      </c>
      <c r="R106" s="19" t="str">
        <f xml:space="preserve"> INDEX(P98:P102,R104,1)</f>
        <v>Btu/hr.ft.F</v>
      </c>
      <c r="S106" s="9"/>
      <c r="T106" s="9"/>
      <c r="U106" s="9"/>
      <c r="V106" s="9"/>
      <c r="W106" s="9"/>
      <c r="X106" s="9"/>
      <c r="Y106" s="9"/>
      <c r="Z106" s="10"/>
    </row>
    <row r="107" spans="2:26">
      <c r="B107" s="6"/>
      <c r="C107" s="11">
        <v>10</v>
      </c>
      <c r="D107" s="12" t="s">
        <v>160</v>
      </c>
      <c r="E107" s="13"/>
      <c r="F107" s="14">
        <v>7.0306960000000002E-2</v>
      </c>
      <c r="G107" s="9"/>
      <c r="H107" s="9"/>
      <c r="I107" s="11">
        <v>10</v>
      </c>
      <c r="J107" s="12" t="s">
        <v>161</v>
      </c>
      <c r="K107" s="13"/>
      <c r="L107" s="14">
        <v>9.2903039999999999E-4</v>
      </c>
      <c r="M107" s="9"/>
      <c r="N107" s="9"/>
      <c r="O107" s="18" t="s">
        <v>55</v>
      </c>
      <c r="P107" s="16"/>
      <c r="Q107" s="16" t="s">
        <v>42</v>
      </c>
      <c r="R107" s="20">
        <v>10</v>
      </c>
      <c r="S107" s="21" t="str">
        <f>R105</f>
        <v>Btu/hr.ft.F</v>
      </c>
      <c r="T107" s="9"/>
      <c r="U107" s="9"/>
      <c r="V107" s="9"/>
      <c r="W107" s="9"/>
      <c r="X107" s="9"/>
      <c r="Y107" s="9"/>
      <c r="Z107" s="10"/>
    </row>
    <row r="108" spans="2:26">
      <c r="B108" s="6"/>
      <c r="C108" s="11">
        <v>11</v>
      </c>
      <c r="D108" s="12" t="s">
        <v>162</v>
      </c>
      <c r="E108" s="13"/>
      <c r="F108" s="14">
        <v>6.8947570000000002</v>
      </c>
      <c r="G108" s="9"/>
      <c r="H108" s="9"/>
      <c r="I108" s="11">
        <v>11</v>
      </c>
      <c r="J108" s="12" t="s">
        <v>163</v>
      </c>
      <c r="K108" s="13"/>
      <c r="L108" s="14">
        <v>2.295684E-5</v>
      </c>
      <c r="M108" s="9"/>
      <c r="N108" s="9"/>
      <c r="O108" s="22" t="s">
        <v>56</v>
      </c>
      <c r="P108" s="16"/>
      <c r="Q108" s="16" t="s">
        <v>42</v>
      </c>
      <c r="R108" s="19">
        <f>INDEX(R98:R102,R104,1) / INDEX(R98:R102,R103,1)</f>
        <v>1</v>
      </c>
      <c r="S108" s="9"/>
      <c r="T108" s="9"/>
      <c r="U108" s="9"/>
      <c r="V108" s="9"/>
      <c r="W108" s="9"/>
      <c r="X108" s="9"/>
      <c r="Y108" s="9"/>
      <c r="Z108" s="10"/>
    </row>
    <row r="109" spans="2:26">
      <c r="B109" s="6"/>
      <c r="C109" s="11">
        <v>12</v>
      </c>
      <c r="D109" s="12" t="s">
        <v>164</v>
      </c>
      <c r="E109" s="13"/>
      <c r="F109" s="14">
        <v>6894.7569999999996</v>
      </c>
      <c r="G109" s="9"/>
      <c r="H109" s="9"/>
      <c r="I109" s="15" t="s">
        <v>41</v>
      </c>
      <c r="J109" s="16"/>
      <c r="K109" s="16" t="s">
        <v>42</v>
      </c>
      <c r="L109" s="17">
        <v>1</v>
      </c>
      <c r="M109" s="9"/>
      <c r="N109" s="9"/>
      <c r="O109" s="23" t="s">
        <v>57</v>
      </c>
      <c r="P109" s="24"/>
      <c r="Q109" s="24" t="s">
        <v>42</v>
      </c>
      <c r="R109" s="111">
        <f>R108*R107</f>
        <v>10</v>
      </c>
      <c r="S109" s="21" t="str">
        <f>R106</f>
        <v>Btu/hr.ft.F</v>
      </c>
      <c r="T109" s="9"/>
      <c r="U109" s="9"/>
      <c r="V109" s="9"/>
      <c r="W109" s="9"/>
      <c r="X109" s="9"/>
      <c r="Y109" s="9"/>
      <c r="Z109" s="10"/>
    </row>
    <row r="110" spans="2:26">
      <c r="B110" s="6"/>
      <c r="C110" s="15" t="s">
        <v>41</v>
      </c>
      <c r="D110" s="16"/>
      <c r="E110" s="16" t="s">
        <v>42</v>
      </c>
      <c r="F110" s="17">
        <v>1</v>
      </c>
      <c r="G110" s="9"/>
      <c r="H110" s="9"/>
      <c r="I110" s="18" t="s">
        <v>45</v>
      </c>
      <c r="J110" s="16"/>
      <c r="K110" s="16" t="s">
        <v>42</v>
      </c>
      <c r="L110" s="17">
        <v>1</v>
      </c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0"/>
    </row>
    <row r="111" spans="2:26">
      <c r="B111" s="6"/>
      <c r="C111" s="18" t="s">
        <v>45</v>
      </c>
      <c r="D111" s="16"/>
      <c r="E111" s="16" t="s">
        <v>42</v>
      </c>
      <c r="F111" s="17">
        <v>1</v>
      </c>
      <c r="G111" s="9"/>
      <c r="H111" s="9"/>
      <c r="I111" s="18" t="s">
        <v>49</v>
      </c>
      <c r="J111" s="16"/>
      <c r="K111" s="16" t="s">
        <v>42</v>
      </c>
      <c r="L111" s="19" t="str">
        <f xml:space="preserve"> INDEX(J98:J108,L109,1)</f>
        <v>ft²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0"/>
    </row>
    <row r="112" spans="2:26">
      <c r="B112" s="6"/>
      <c r="C112" s="18" t="s">
        <v>49</v>
      </c>
      <c r="D112" s="16"/>
      <c r="E112" s="16" t="s">
        <v>42</v>
      </c>
      <c r="F112" s="19" t="str">
        <f xml:space="preserve"> INDEX(D98:D109,F110,1)</f>
        <v>psi</v>
      </c>
      <c r="G112" s="9"/>
      <c r="H112" s="9"/>
      <c r="I112" s="18" t="s">
        <v>53</v>
      </c>
      <c r="J112" s="16"/>
      <c r="K112" s="16" t="s">
        <v>42</v>
      </c>
      <c r="L112" s="19" t="str">
        <f xml:space="preserve"> INDEX(J98:J108,L110,1)</f>
        <v>ft²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0"/>
    </row>
    <row r="113" spans="2:26">
      <c r="B113" s="6"/>
      <c r="C113" s="18" t="s">
        <v>53</v>
      </c>
      <c r="D113" s="16"/>
      <c r="E113" s="16" t="s">
        <v>42</v>
      </c>
      <c r="F113" s="19" t="str">
        <f xml:space="preserve"> INDEX(D98:D109,F111,1)</f>
        <v>psi</v>
      </c>
      <c r="G113" s="9"/>
      <c r="H113" s="9"/>
      <c r="I113" s="18" t="s">
        <v>55</v>
      </c>
      <c r="J113" s="16"/>
      <c r="K113" s="16" t="s">
        <v>42</v>
      </c>
      <c r="L113" s="20">
        <v>10</v>
      </c>
      <c r="M113" s="21" t="str">
        <f>L111</f>
        <v>ft²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0"/>
    </row>
    <row r="114" spans="2:26">
      <c r="B114" s="6"/>
      <c r="C114" s="18" t="s">
        <v>55</v>
      </c>
      <c r="D114" s="16"/>
      <c r="E114" s="16" t="s">
        <v>42</v>
      </c>
      <c r="F114" s="20">
        <v>10</v>
      </c>
      <c r="G114" s="21" t="str">
        <f>F112</f>
        <v>psi</v>
      </c>
      <c r="H114" s="9"/>
      <c r="I114" s="22" t="s">
        <v>56</v>
      </c>
      <c r="J114" s="16"/>
      <c r="K114" s="16" t="s">
        <v>42</v>
      </c>
      <c r="L114" s="19">
        <f>INDEX(L98:L108,L110,1) / INDEX(L98:L108,L109,1)</f>
        <v>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0"/>
    </row>
    <row r="115" spans="2:26">
      <c r="B115" s="6"/>
      <c r="C115" s="22" t="s">
        <v>56</v>
      </c>
      <c r="D115" s="16"/>
      <c r="E115" s="16" t="s">
        <v>42</v>
      </c>
      <c r="F115" s="19">
        <f>INDEX(F98:F109,F111,1) / INDEX(F98:F109,F110,1)</f>
        <v>1</v>
      </c>
      <c r="G115" s="9"/>
      <c r="H115" s="9"/>
      <c r="I115" s="23" t="s">
        <v>57</v>
      </c>
      <c r="J115" s="24"/>
      <c r="K115" s="24" t="s">
        <v>42</v>
      </c>
      <c r="L115" s="111">
        <f>L114*L113</f>
        <v>10</v>
      </c>
      <c r="M115" s="21" t="str">
        <f>L112</f>
        <v>ft²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0"/>
    </row>
    <row r="116" spans="2:26">
      <c r="B116" s="6"/>
      <c r="C116" s="23" t="s">
        <v>57</v>
      </c>
      <c r="D116" s="24"/>
      <c r="E116" s="24" t="s">
        <v>42</v>
      </c>
      <c r="F116" s="111">
        <f>F115*F114</f>
        <v>10</v>
      </c>
      <c r="G116" s="21" t="str">
        <f>F113</f>
        <v>psi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0"/>
    </row>
    <row r="117" spans="2:26">
      <c r="B117" s="6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0"/>
    </row>
    <row r="118" spans="2:26" ht="14" thickBot="1"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1"/>
    </row>
    <row r="121" spans="2:26">
      <c r="E121" s="142" t="s">
        <v>165</v>
      </c>
      <c r="F121" s="143"/>
      <c r="G121" s="144"/>
      <c r="H121" s="138" t="s">
        <v>166</v>
      </c>
      <c r="I121" s="139"/>
      <c r="J121" s="142" t="s">
        <v>167</v>
      </c>
      <c r="K121" s="143"/>
      <c r="L121" s="144"/>
      <c r="M121" s="138" t="s">
        <v>168</v>
      </c>
      <c r="N121" s="139"/>
    </row>
    <row r="122" spans="2:26">
      <c r="C122" s="1" t="s">
        <v>169</v>
      </c>
      <c r="E122" s="32"/>
      <c r="F122" s="33" t="s">
        <v>170</v>
      </c>
      <c r="G122" s="34" t="s">
        <v>171</v>
      </c>
      <c r="H122" s="140"/>
      <c r="I122" s="141"/>
      <c r="J122" s="34" t="s">
        <v>170</v>
      </c>
      <c r="K122" s="35"/>
      <c r="L122" s="36" t="s">
        <v>171</v>
      </c>
      <c r="M122" s="140"/>
      <c r="N122" s="141"/>
    </row>
    <row r="123" spans="2:26" ht="12.75" customHeight="1">
      <c r="C123" s="112" t="s">
        <v>0</v>
      </c>
      <c r="D123" s="113"/>
      <c r="E123" s="37" t="s">
        <v>172</v>
      </c>
      <c r="F123" s="38">
        <f>ROW(D9:D17)</f>
        <v>9</v>
      </c>
      <c r="G123" s="39">
        <f>COLUMN(D9:D17)</f>
        <v>4</v>
      </c>
      <c r="H123" s="116" t="str">
        <f>ADDRESS(F123,G123) &amp; ":" &amp; ADDRESS(F124,G124)</f>
        <v>$D$9:$D$17</v>
      </c>
      <c r="I123" s="117"/>
      <c r="J123" s="39">
        <f>ROW(F9:F17)</f>
        <v>9</v>
      </c>
      <c r="K123" s="38"/>
      <c r="L123" s="40">
        <f>COLUMN(F9:F17)</f>
        <v>6</v>
      </c>
      <c r="M123" s="116" t="str">
        <f>ADDRESS(J123,L123) &amp; ":" &amp; ADDRESS(J124,L124)</f>
        <v>$F$9:$F$17</v>
      </c>
      <c r="N123" s="117"/>
    </row>
    <row r="124" spans="2:26" ht="13.5" customHeight="1">
      <c r="C124" s="114"/>
      <c r="D124" s="115"/>
      <c r="E124" s="41" t="s">
        <v>173</v>
      </c>
      <c r="F124" s="42">
        <f>ROW(D9:D17) + ROWS(D9:D17) - 1</f>
        <v>17</v>
      </c>
      <c r="G124" s="43">
        <f>COLUMN(D9:D17) + COLUMNS(D9:D17) - 1</f>
        <v>4</v>
      </c>
      <c r="H124" s="118"/>
      <c r="I124" s="119"/>
      <c r="J124" s="43">
        <f>ROW(F9:F17) + ROWS(F9:F17) - 1</f>
        <v>17</v>
      </c>
      <c r="K124" s="42"/>
      <c r="L124" s="44">
        <f>COLUMN(F9:F17) + COLUMNS(F9:F17) - 1</f>
        <v>6</v>
      </c>
      <c r="M124" s="118"/>
      <c r="N124" s="119"/>
    </row>
    <row r="125" spans="2:26">
      <c r="C125" s="133" t="s">
        <v>4</v>
      </c>
      <c r="D125" s="134"/>
      <c r="E125" s="45" t="s">
        <v>172</v>
      </c>
      <c r="F125" s="46">
        <f>ROW(D32:D42)</f>
        <v>32</v>
      </c>
      <c r="G125" s="47">
        <f>COLUMN(D32:D42)</f>
        <v>4</v>
      </c>
      <c r="H125" s="135" t="str">
        <f>ADDRESS(F125,G125) &amp; ":" &amp; ADDRESS(F126,G126)</f>
        <v>$D$32:$D$42</v>
      </c>
      <c r="I125" s="136"/>
      <c r="J125" s="47">
        <f>ROW(F32:F42)</f>
        <v>32</v>
      </c>
      <c r="K125" s="46"/>
      <c r="L125" s="48">
        <f>COLUMN(F32:F42)</f>
        <v>6</v>
      </c>
      <c r="M125" s="135" t="str">
        <f>ADDRESS(J125,L125) &amp; ":" &amp; ADDRESS(J126,L126)</f>
        <v>$F$32:$F$42</v>
      </c>
      <c r="N125" s="136"/>
    </row>
    <row r="126" spans="2:26">
      <c r="C126" s="133"/>
      <c r="D126" s="134"/>
      <c r="E126" s="45" t="s">
        <v>173</v>
      </c>
      <c r="F126" s="46">
        <f>ROW(D32:D42) + ROWS(D32:D42) - 1</f>
        <v>42</v>
      </c>
      <c r="G126" s="47">
        <f>COLUMN(D32:D42) + COLUMNS(D32:D42) - 1</f>
        <v>4</v>
      </c>
      <c r="H126" s="137"/>
      <c r="I126" s="136"/>
      <c r="J126" s="47">
        <f>ROW(F32:F42) + ROWS(F32:F42) - 1</f>
        <v>42</v>
      </c>
      <c r="K126" s="46"/>
      <c r="L126" s="48">
        <f>COLUMN(F32:F42) + COLUMNS(F32:F42) - 1</f>
        <v>6</v>
      </c>
      <c r="M126" s="137"/>
      <c r="N126" s="136"/>
    </row>
    <row r="127" spans="2:26">
      <c r="C127" s="112" t="s">
        <v>8</v>
      </c>
      <c r="D127" s="113"/>
      <c r="E127" s="37" t="s">
        <v>172</v>
      </c>
      <c r="F127" s="38">
        <f>ROW(D54:D61)</f>
        <v>54</v>
      </c>
      <c r="G127" s="39">
        <f>COLUMN(D54:D61)</f>
        <v>4</v>
      </c>
      <c r="H127" s="116" t="str">
        <f>ADDRESS(F127,G127) &amp; ":" &amp; ADDRESS(F128,G128)</f>
        <v>$D$54:$F$61</v>
      </c>
      <c r="I127" s="117"/>
      <c r="J127" s="39">
        <f>ROW(F54:F61)</f>
        <v>54</v>
      </c>
      <c r="K127" s="38"/>
      <c r="L127" s="40">
        <f>COLUMN(F54:F61)</f>
        <v>6</v>
      </c>
      <c r="M127" s="116" t="str">
        <f>ADDRESS(J127,L127) &amp; ":" &amp; ADDRESS(J128,L128)</f>
        <v>$F$54:$F$64</v>
      </c>
      <c r="N127" s="117"/>
    </row>
    <row r="128" spans="2:26">
      <c r="C128" s="114"/>
      <c r="D128" s="115"/>
      <c r="E128" s="41" t="s">
        <v>173</v>
      </c>
      <c r="F128" s="42">
        <f>ROW(D54:D61) + ROWS(D54:D61) - 1</f>
        <v>61</v>
      </c>
      <c r="G128" s="43">
        <f>COLUMN(F54:F61) + COLUMNS(F54:F61) - 1</f>
        <v>6</v>
      </c>
      <c r="H128" s="118"/>
      <c r="I128" s="119"/>
      <c r="J128" s="43">
        <f>ROW(F54:F61) + ROWS(F34:F44) - 1</f>
        <v>64</v>
      </c>
      <c r="K128" s="42"/>
      <c r="L128" s="49">
        <f>COLUMN(F54:F61) + COLUMNS(F54:F61) - 1</f>
        <v>6</v>
      </c>
      <c r="M128" s="118"/>
      <c r="N128" s="119"/>
    </row>
    <row r="129" spans="3:14">
      <c r="C129" s="133" t="s">
        <v>12</v>
      </c>
      <c r="D129" s="134"/>
      <c r="E129" s="45" t="s">
        <v>172</v>
      </c>
      <c r="F129" s="46">
        <f>ROW(D75:D88)</f>
        <v>75</v>
      </c>
      <c r="G129" s="47">
        <f>COLUMN(D75:D88)</f>
        <v>4</v>
      </c>
      <c r="H129" s="135" t="str">
        <f>ADDRESS(F129,G129) &amp; ":" &amp; ADDRESS(F130,G130)</f>
        <v>$D$75:$D$88</v>
      </c>
      <c r="I129" s="136"/>
      <c r="J129" s="47">
        <f>ROW(F75:F88)</f>
        <v>75</v>
      </c>
      <c r="K129" s="46"/>
      <c r="L129" s="48">
        <f>COLUMN(F75:F88)</f>
        <v>6</v>
      </c>
      <c r="M129" s="135" t="str">
        <f>ADDRESS(J129,L129) &amp; ":" &amp; ADDRESS(J130,L130)</f>
        <v>$F$75:$F$88</v>
      </c>
      <c r="N129" s="136"/>
    </row>
    <row r="130" spans="3:14">
      <c r="C130" s="133"/>
      <c r="D130" s="134"/>
      <c r="E130" s="45" t="s">
        <v>173</v>
      </c>
      <c r="F130" s="46">
        <f>ROW(D75:D88) + ROWS(D75:D88) - 1</f>
        <v>88</v>
      </c>
      <c r="G130" s="47">
        <f>COLUMN(D75:D88) + COLUMNS(D75:D88) - 1</f>
        <v>4</v>
      </c>
      <c r="H130" s="137"/>
      <c r="I130" s="136"/>
      <c r="J130" s="50">
        <f>ROW(F75:F88) + ROWS(F75:F88) - 1</f>
        <v>88</v>
      </c>
      <c r="K130" s="46"/>
      <c r="L130" s="51">
        <f>COLUMN(F75:F88) + COLUMNS(F75:F88) - 1</f>
        <v>6</v>
      </c>
      <c r="M130" s="137"/>
      <c r="N130" s="136"/>
    </row>
    <row r="131" spans="3:14">
      <c r="C131" s="112" t="s">
        <v>15</v>
      </c>
      <c r="D131" s="113"/>
      <c r="E131" s="37" t="s">
        <v>172</v>
      </c>
      <c r="F131" s="38">
        <f>ROW(D98:D109)</f>
        <v>98</v>
      </c>
      <c r="G131" s="39">
        <f>COLUMN(D98:D109)</f>
        <v>4</v>
      </c>
      <c r="H131" s="116" t="str">
        <f>ADDRESS(F131,G131) &amp; ":" &amp; ADDRESS(F132,G132)</f>
        <v>$D$98:$D$109</v>
      </c>
      <c r="I131" s="117"/>
      <c r="J131" s="39">
        <f>ROW(F98:F109)</f>
        <v>98</v>
      </c>
      <c r="K131" s="38"/>
      <c r="L131" s="40">
        <f>COLUMN(F98:F109)</f>
        <v>6</v>
      </c>
      <c r="M131" s="116" t="str">
        <f>ADDRESS(J131,L131) &amp; ":" &amp; ADDRESS(J132,L132)</f>
        <v>$F$98:$F$109</v>
      </c>
      <c r="N131" s="117"/>
    </row>
    <row r="132" spans="3:14">
      <c r="C132" s="114"/>
      <c r="D132" s="115"/>
      <c r="E132" s="41" t="s">
        <v>173</v>
      </c>
      <c r="F132" s="42">
        <f>ROW(D98:D109) + ROWS(D98:D109) - 1</f>
        <v>109</v>
      </c>
      <c r="G132" s="43">
        <f>COLUMN(D98:D109) + COLUMNS(D98:D109) - 1</f>
        <v>4</v>
      </c>
      <c r="H132" s="118"/>
      <c r="I132" s="119"/>
      <c r="J132" s="43">
        <f>ROW(F98:F109) + ROWS(F98:F109) - 1</f>
        <v>109</v>
      </c>
      <c r="K132" s="42"/>
      <c r="L132" s="49">
        <f>COLUMN(F98:F109) + COLUMNS(F98:F109) - 1</f>
        <v>6</v>
      </c>
      <c r="M132" s="118"/>
      <c r="N132" s="119"/>
    </row>
    <row r="133" spans="3:14">
      <c r="C133" s="133" t="s">
        <v>1</v>
      </c>
      <c r="D133" s="134"/>
      <c r="E133" s="45" t="s">
        <v>172</v>
      </c>
      <c r="F133" s="46">
        <f>ROW(J9:J20)</f>
        <v>9</v>
      </c>
      <c r="G133" s="47">
        <f>COLUMN(J9:J20)</f>
        <v>10</v>
      </c>
      <c r="H133" s="135" t="str">
        <f>ADDRESS(F133,G133) &amp; ":" &amp; ADDRESS(F134,G134)</f>
        <v>$J$9:$J$20</v>
      </c>
      <c r="I133" s="136"/>
      <c r="J133" s="47">
        <f>ROW(L9:L20)</f>
        <v>9</v>
      </c>
      <c r="K133" s="46"/>
      <c r="L133" s="48">
        <f>COLUMN(L9:L20)</f>
        <v>12</v>
      </c>
      <c r="M133" s="135" t="str">
        <f>ADDRESS(J133,L133) &amp; ":" &amp; ADDRESS(J134,L134)</f>
        <v>$L$9:$L$20</v>
      </c>
      <c r="N133" s="136"/>
    </row>
    <row r="134" spans="3:14">
      <c r="C134" s="133"/>
      <c r="D134" s="134"/>
      <c r="E134" s="45" t="s">
        <v>173</v>
      </c>
      <c r="F134" s="46">
        <f>ROW(J9:J20) + ROWS(J9:J20) - 1</f>
        <v>20</v>
      </c>
      <c r="G134" s="47">
        <f>COLUMN(J9:J20) + COLUMNS(J9:J20) - 1</f>
        <v>10</v>
      </c>
      <c r="H134" s="137"/>
      <c r="I134" s="136"/>
      <c r="J134" s="50">
        <f>ROW(L9:L20) + ROWS(L9:L20) - 1</f>
        <v>20</v>
      </c>
      <c r="K134" s="46"/>
      <c r="L134" s="51">
        <f>COLUMN(L9:L20) + COLUMNS(L9:L20) - 1</f>
        <v>12</v>
      </c>
      <c r="M134" s="137"/>
      <c r="N134" s="136"/>
    </row>
    <row r="135" spans="3:14">
      <c r="C135" s="112" t="s">
        <v>5</v>
      </c>
      <c r="D135" s="113"/>
      <c r="E135" s="37" t="s">
        <v>172</v>
      </c>
      <c r="F135" s="38">
        <f>ROW(J32:J41)</f>
        <v>32</v>
      </c>
      <c r="G135" s="39">
        <f>COLUMN(J32:J41)</f>
        <v>10</v>
      </c>
      <c r="H135" s="116" t="str">
        <f>ADDRESS(F135,G135) &amp; ":" &amp; ADDRESS(F136,G136)</f>
        <v>$J$32:$J$41</v>
      </c>
      <c r="I135" s="117"/>
      <c r="J135" s="39">
        <f>ROW(L32:L41)</f>
        <v>32</v>
      </c>
      <c r="K135" s="38"/>
      <c r="L135" s="40">
        <f>COLUMN(L32:L41)</f>
        <v>12</v>
      </c>
      <c r="M135" s="116" t="str">
        <f>ADDRESS(J135,L135) &amp; ":" &amp; ADDRESS(J136,L136)</f>
        <v>$L$32:$L$41</v>
      </c>
      <c r="N135" s="117"/>
    </row>
    <row r="136" spans="3:14">
      <c r="C136" s="114"/>
      <c r="D136" s="115"/>
      <c r="E136" s="41" t="s">
        <v>173</v>
      </c>
      <c r="F136" s="42">
        <f>ROW(J32:J41) + ROWS(J32:J41) - 1</f>
        <v>41</v>
      </c>
      <c r="G136" s="52">
        <f>COLUMN(J32:J41) + COLUMNS(J32:J41) - 1</f>
        <v>10</v>
      </c>
      <c r="H136" s="118"/>
      <c r="I136" s="119"/>
      <c r="J136" s="52">
        <f>ROW(L32:L41) + ROWS(L32:L41) - 1</f>
        <v>41</v>
      </c>
      <c r="K136" s="42"/>
      <c r="L136" s="49">
        <f>COLUMN(L32:L41) + COLUMNS(L32:L41) - 1</f>
        <v>12</v>
      </c>
      <c r="M136" s="118"/>
      <c r="N136" s="119"/>
    </row>
    <row r="137" spans="3:14">
      <c r="C137" s="133" t="s">
        <v>9</v>
      </c>
      <c r="D137" s="134"/>
      <c r="E137" s="45" t="s">
        <v>172</v>
      </c>
      <c r="F137" s="46">
        <f>ROW(J53:J63)</f>
        <v>53</v>
      </c>
      <c r="G137" s="47">
        <f>COLUMN(J53:J63)</f>
        <v>10</v>
      </c>
      <c r="H137" s="135" t="str">
        <f>ADDRESS(F137,G137) &amp; ":" &amp; ADDRESS(F138,G138)</f>
        <v>$J$53:$J$63</v>
      </c>
      <c r="I137" s="136"/>
      <c r="J137" s="47">
        <f>ROW(L53:L63)</f>
        <v>53</v>
      </c>
      <c r="K137" s="46"/>
      <c r="L137" s="48">
        <f>COLUMN(L53:L63)</f>
        <v>12</v>
      </c>
      <c r="M137" s="135" t="str">
        <f>ADDRESS(J137,L137) &amp; ":" &amp; ADDRESS(J138,L138)</f>
        <v>$L$53:$L$63</v>
      </c>
      <c r="N137" s="136"/>
    </row>
    <row r="138" spans="3:14">
      <c r="C138" s="133"/>
      <c r="D138" s="134"/>
      <c r="E138" s="45" t="s">
        <v>173</v>
      </c>
      <c r="F138" s="46">
        <f>ROW(J53:J63) + ROWS(J53:J63) - 1</f>
        <v>63</v>
      </c>
      <c r="G138" s="47">
        <f>COLUMN(J53:J63) + COLUMNS(J53:J63) - 1</f>
        <v>10</v>
      </c>
      <c r="H138" s="137"/>
      <c r="I138" s="136"/>
      <c r="J138" s="50">
        <f>ROW(L53:L63) + ROWS(L53:L63) - 1</f>
        <v>63</v>
      </c>
      <c r="K138" s="46"/>
      <c r="L138" s="51">
        <f>COLUMN(L53:L63) + COLUMNS(L53:L63) - 1</f>
        <v>12</v>
      </c>
      <c r="M138" s="137"/>
      <c r="N138" s="136"/>
    </row>
    <row r="139" spans="3:14">
      <c r="C139" s="112" t="s">
        <v>13</v>
      </c>
      <c r="D139" s="113"/>
      <c r="E139" s="37" t="s">
        <v>172</v>
      </c>
      <c r="F139" s="38">
        <f>ROW(J75:J86)</f>
        <v>75</v>
      </c>
      <c r="G139" s="39">
        <f>COLUMN(J75:J86)</f>
        <v>10</v>
      </c>
      <c r="H139" s="116" t="str">
        <f>ADDRESS(F139,G139) &amp; ":" &amp; ADDRESS(F140,G140)</f>
        <v>$J$75:$J$86</v>
      </c>
      <c r="I139" s="117"/>
      <c r="J139" s="39">
        <f>ROW(L75:L86)</f>
        <v>75</v>
      </c>
      <c r="K139" s="38"/>
      <c r="L139" s="40">
        <f>COLUMN(L75:L86)</f>
        <v>12</v>
      </c>
      <c r="M139" s="116" t="str">
        <f>ADDRESS(J139,L139) &amp; ":" &amp; ADDRESS(J140,L140)</f>
        <v>$L$75:$L$86</v>
      </c>
      <c r="N139" s="117"/>
    </row>
    <row r="140" spans="3:14">
      <c r="C140" s="114"/>
      <c r="D140" s="115"/>
      <c r="E140" s="41" t="s">
        <v>173</v>
      </c>
      <c r="F140" s="42">
        <f>ROW(J75:J86) + ROWS(J75:J86) - 1</f>
        <v>86</v>
      </c>
      <c r="G140" s="52">
        <f>COLUMN(J75:J86) + COLUMNS(J75:J86) - 1</f>
        <v>10</v>
      </c>
      <c r="H140" s="118"/>
      <c r="I140" s="119"/>
      <c r="J140" s="52">
        <f>ROW(L75:L86) + ROWS(L75:L86) - 1</f>
        <v>86</v>
      </c>
      <c r="K140" s="42"/>
      <c r="L140" s="49">
        <f>COLUMN(L75:L86) + COLUMNS(L75:L86) - 1</f>
        <v>12</v>
      </c>
      <c r="M140" s="118"/>
      <c r="N140" s="119"/>
    </row>
    <row r="141" spans="3:14">
      <c r="C141" s="133" t="s">
        <v>16</v>
      </c>
      <c r="D141" s="134"/>
      <c r="E141" s="45" t="s">
        <v>172</v>
      </c>
      <c r="F141" s="46">
        <f>ROW(J98:J108)</f>
        <v>98</v>
      </c>
      <c r="G141" s="47">
        <f>COLUMN(J98:J108)</f>
        <v>10</v>
      </c>
      <c r="H141" s="135" t="str">
        <f>ADDRESS(F141,G141) &amp; ":" &amp; ADDRESS(F142,G142)</f>
        <v>$J$98:$J$108</v>
      </c>
      <c r="I141" s="136"/>
      <c r="J141" s="47">
        <f>ROW(L98:L108)</f>
        <v>98</v>
      </c>
      <c r="K141" s="46"/>
      <c r="L141" s="48">
        <f>COLUMN(L98:L108)</f>
        <v>12</v>
      </c>
      <c r="M141" s="135" t="str">
        <f>ADDRESS(J141,L141) &amp; ":" &amp; ADDRESS(J142,L142)</f>
        <v>$L$98:$L$108</v>
      </c>
      <c r="N141" s="136"/>
    </row>
    <row r="142" spans="3:14">
      <c r="C142" s="133"/>
      <c r="D142" s="134"/>
      <c r="E142" s="45" t="s">
        <v>173</v>
      </c>
      <c r="F142" s="46">
        <f>ROW(J98:J108) + ROWS(J98:J108) - 1</f>
        <v>108</v>
      </c>
      <c r="G142" s="47">
        <f>COLUMN(J98:J108) + COLUMNS(J98:J108) - 1</f>
        <v>10</v>
      </c>
      <c r="H142" s="137"/>
      <c r="I142" s="136"/>
      <c r="J142" s="50">
        <f>ROW(L98:L108) + ROWS(L98:L108) - 1</f>
        <v>108</v>
      </c>
      <c r="K142" s="46"/>
      <c r="L142" s="51">
        <f>COLUMN(L98:L108) + COLUMNS(L98:L108) - 1</f>
        <v>12</v>
      </c>
      <c r="M142" s="137"/>
      <c r="N142" s="136"/>
    </row>
    <row r="143" spans="3:14">
      <c r="C143" s="112" t="s">
        <v>2</v>
      </c>
      <c r="D143" s="113"/>
      <c r="E143" s="37" t="s">
        <v>172</v>
      </c>
      <c r="F143" s="38">
        <f>ROW(P9:P17)</f>
        <v>9</v>
      </c>
      <c r="G143" s="39">
        <f>COLUMN(P9:P17)</f>
        <v>16</v>
      </c>
      <c r="H143" s="116" t="str">
        <f>ADDRESS(F143,G143) &amp; ":" &amp; ADDRESS(F144,G144)</f>
        <v>$P$9:$P$17</v>
      </c>
      <c r="I143" s="117"/>
      <c r="J143" s="39">
        <f>ROW(R9:R17)</f>
        <v>9</v>
      </c>
      <c r="K143" s="38"/>
      <c r="L143" s="40">
        <f>COLUMN(R9:R17)</f>
        <v>18</v>
      </c>
      <c r="M143" s="116" t="str">
        <f>ADDRESS(J143,L143) &amp; ":" &amp; ADDRESS(J144,L144)</f>
        <v>$R$9:$R$17</v>
      </c>
      <c r="N143" s="117"/>
    </row>
    <row r="144" spans="3:14">
      <c r="C144" s="114"/>
      <c r="D144" s="115"/>
      <c r="E144" s="41" t="s">
        <v>173</v>
      </c>
      <c r="F144" s="42">
        <f>ROW(P9:P17) + ROWS(P9:P17) - 1</f>
        <v>17</v>
      </c>
      <c r="G144" s="52">
        <f>COLUMN(P9:P17) + COLUMNS(P9:P17) - 1</f>
        <v>16</v>
      </c>
      <c r="H144" s="118"/>
      <c r="I144" s="119"/>
      <c r="J144" s="52">
        <f>ROW(R9:R17) + ROWS(R9:R17) - 1</f>
        <v>17</v>
      </c>
      <c r="K144" s="42"/>
      <c r="L144" s="49">
        <f>COLUMN(R9:R17) + COLUMNS(R9:R17) - 1</f>
        <v>18</v>
      </c>
      <c r="M144" s="118"/>
      <c r="N144" s="119"/>
    </row>
    <row r="145" spans="3:14">
      <c r="C145" s="133" t="s">
        <v>6</v>
      </c>
      <c r="D145" s="134"/>
      <c r="E145" s="45" t="s">
        <v>172</v>
      </c>
      <c r="F145" s="46">
        <f>ROW(P32:P38)</f>
        <v>32</v>
      </c>
      <c r="G145" s="47">
        <f>COLUMN(P32:P38)</f>
        <v>16</v>
      </c>
      <c r="H145" s="135" t="str">
        <f>ADDRESS(F145,G145) &amp; ":" &amp; ADDRESS(F146,G146)</f>
        <v>$P$32:$P$38</v>
      </c>
      <c r="I145" s="136"/>
      <c r="J145" s="47">
        <f>ROW(R32:R38)</f>
        <v>32</v>
      </c>
      <c r="K145" s="46"/>
      <c r="L145" s="48">
        <f>COLUMN(L102:L112)</f>
        <v>12</v>
      </c>
      <c r="M145" s="135" t="str">
        <f>ADDRESS(J145,L145) &amp; ":" &amp; ADDRESS(J146,L146)</f>
        <v>$L$32:$L$38</v>
      </c>
      <c r="N145" s="136"/>
    </row>
    <row r="146" spans="3:14">
      <c r="C146" s="133"/>
      <c r="D146" s="134"/>
      <c r="E146" s="45" t="s">
        <v>173</v>
      </c>
      <c r="F146" s="46">
        <f>ROW(P32:P38) + ROWS(P32:P38) - 1</f>
        <v>38</v>
      </c>
      <c r="G146" s="47">
        <f>COLUMN(P32:P38) + COLUMNS(P32:P38) - 1</f>
        <v>16</v>
      </c>
      <c r="H146" s="137"/>
      <c r="I146" s="136"/>
      <c r="J146" s="50">
        <f>ROW(R32:R38) + ROWS(R32:R38) - 1</f>
        <v>38</v>
      </c>
      <c r="K146" s="46"/>
      <c r="L146" s="51">
        <f>COLUMN(L102:L112) + COLUMNS(L102:L112) - 1</f>
        <v>12</v>
      </c>
      <c r="M146" s="137"/>
      <c r="N146" s="136"/>
    </row>
    <row r="147" spans="3:14">
      <c r="C147" s="112" t="s">
        <v>10</v>
      </c>
      <c r="D147" s="113"/>
      <c r="E147" s="37" t="s">
        <v>172</v>
      </c>
      <c r="F147" s="38">
        <f>ROW(P53:P63)</f>
        <v>53</v>
      </c>
      <c r="G147" s="39">
        <f>COLUMN(P53:P63)</f>
        <v>16</v>
      </c>
      <c r="H147" s="116" t="str">
        <f>ADDRESS(F147,G147) &amp; ":" &amp; ADDRESS(F148,G148)</f>
        <v>$P$53:$P$63</v>
      </c>
      <c r="I147" s="117"/>
      <c r="J147" s="39">
        <f>ROW(R53:R63)</f>
        <v>53</v>
      </c>
      <c r="K147" s="38"/>
      <c r="L147" s="40">
        <f>COLUMN(R53:R63)</f>
        <v>18</v>
      </c>
      <c r="M147" s="116" t="str">
        <f>ADDRESS(J147,L147) &amp; ":" &amp; ADDRESS(J148,L148)</f>
        <v>$R$53:$R$63</v>
      </c>
      <c r="N147" s="117"/>
    </row>
    <row r="148" spans="3:14">
      <c r="C148" s="114"/>
      <c r="D148" s="115"/>
      <c r="E148" s="41" t="s">
        <v>173</v>
      </c>
      <c r="F148" s="42">
        <f>ROW(P53:P63) + ROWS(P53:P63) - 1</f>
        <v>63</v>
      </c>
      <c r="G148" s="52">
        <f>COLUMN(P53:P63) + COLUMNS(P53:P63) - 1</f>
        <v>16</v>
      </c>
      <c r="H148" s="118"/>
      <c r="I148" s="119"/>
      <c r="J148" s="52">
        <f>ROW(R53:R63) + ROWS(R53:R63) - 1</f>
        <v>63</v>
      </c>
      <c r="K148" s="42"/>
      <c r="L148" s="49">
        <f>COLUMN(R53:R63) + COLUMNS(R53:R63) - 1</f>
        <v>18</v>
      </c>
      <c r="M148" s="118"/>
      <c r="N148" s="119"/>
    </row>
    <row r="149" spans="3:14">
      <c r="C149" s="120" t="s">
        <v>14</v>
      </c>
      <c r="D149" s="121"/>
      <c r="E149" s="53" t="s">
        <v>172</v>
      </c>
      <c r="F149" s="54">
        <f>ROW(P75:P79)</f>
        <v>75</v>
      </c>
      <c r="G149" s="55">
        <f>COLUMN(P75:P79)</f>
        <v>16</v>
      </c>
      <c r="H149" s="124" t="str">
        <f>ADDRESS(F149,G149) &amp; ":" &amp; ADDRESS(F150,G150)</f>
        <v>$P$75:$P$79</v>
      </c>
      <c r="I149" s="125"/>
      <c r="J149" s="55">
        <f>ROW(R75:R79)</f>
        <v>75</v>
      </c>
      <c r="K149" s="54"/>
      <c r="L149" s="56">
        <f>COLUMN(R75:R79)</f>
        <v>18</v>
      </c>
      <c r="M149" s="124" t="str">
        <f>ADDRESS(J149,L149) &amp; ":" &amp; ADDRESS(J150,L150)</f>
        <v>$R$75:$R$79</v>
      </c>
      <c r="N149" s="125"/>
    </row>
    <row r="150" spans="3:14">
      <c r="C150" s="122"/>
      <c r="D150" s="123"/>
      <c r="E150" s="57" t="s">
        <v>173</v>
      </c>
      <c r="F150" s="58">
        <f>ROW(P75:P79) + ROWS(P75:P79) - 1</f>
        <v>79</v>
      </c>
      <c r="G150" s="59">
        <f>COLUMN(P75:P79) + COLUMNS(P75:P79) - 1</f>
        <v>16</v>
      </c>
      <c r="H150" s="126"/>
      <c r="I150" s="127"/>
      <c r="J150" s="60">
        <f>ROW(R75:R79) + ROWS(R75:R79) - 1</f>
        <v>79</v>
      </c>
      <c r="K150" s="58"/>
      <c r="L150" s="61">
        <f>COLUMN(R75:R79) + COLUMNS(R75:R79) - 1</f>
        <v>18</v>
      </c>
      <c r="M150" s="126"/>
      <c r="N150" s="127"/>
    </row>
    <row r="151" spans="3:14">
      <c r="C151" s="128" t="s">
        <v>17</v>
      </c>
      <c r="D151" s="129"/>
      <c r="E151" s="62" t="s">
        <v>172</v>
      </c>
      <c r="F151" s="63">
        <f>ROW(P98:P102)</f>
        <v>98</v>
      </c>
      <c r="G151" s="64">
        <f>COLUMN(P98:P102)</f>
        <v>16</v>
      </c>
      <c r="H151" s="130" t="str">
        <f>ADDRESS(F151,G151) &amp; ":" &amp; ADDRESS(F152,G152)</f>
        <v>$P$98:$P$102</v>
      </c>
      <c r="I151" s="131"/>
      <c r="J151" s="64">
        <f>ROW(R98:R102)</f>
        <v>98</v>
      </c>
      <c r="K151" s="63"/>
      <c r="L151" s="65">
        <f>COLUMN(R98:R102)</f>
        <v>18</v>
      </c>
      <c r="M151" s="130" t="str">
        <f>ADDRESS(J151,L151) &amp; ":" &amp; ADDRESS(J152,L152)</f>
        <v>$R$98:$R$102</v>
      </c>
      <c r="N151" s="131"/>
    </row>
    <row r="152" spans="3:14">
      <c r="C152" s="128"/>
      <c r="D152" s="129"/>
      <c r="E152" s="62" t="s">
        <v>173</v>
      </c>
      <c r="F152" s="63">
        <f>ROW(P98:P102) + ROWS(P98:P102) - 1</f>
        <v>102</v>
      </c>
      <c r="G152" s="66">
        <f>COLUMN(P98:P102) + COLUMNS(P98:P102) - 1</f>
        <v>16</v>
      </c>
      <c r="H152" s="132"/>
      <c r="I152" s="131"/>
      <c r="J152" s="66">
        <f>ROW(R98:R102) + ROWS(R98:R102) - 1</f>
        <v>102</v>
      </c>
      <c r="K152" s="63"/>
      <c r="L152" s="67">
        <f>COLUMN(R98:R102) + COLUMNS(R98:R102) - 1</f>
        <v>18</v>
      </c>
      <c r="M152" s="132"/>
      <c r="N152" s="131"/>
    </row>
    <row r="153" spans="3:14">
      <c r="C153" s="120" t="s">
        <v>3</v>
      </c>
      <c r="D153" s="121"/>
      <c r="E153" s="53" t="s">
        <v>172</v>
      </c>
      <c r="F153" s="54">
        <f>ROW(V9:V13)</f>
        <v>9</v>
      </c>
      <c r="G153" s="55">
        <f>COLUMN(V9:V13)</f>
        <v>22</v>
      </c>
      <c r="H153" s="124" t="str">
        <f>ADDRESS(F153,G153) &amp; ":" &amp; ADDRESS(F154,G154)</f>
        <v>$V$9:$V$13</v>
      </c>
      <c r="I153" s="125"/>
      <c r="J153" s="55">
        <f>ROW(X9:X13)</f>
        <v>9</v>
      </c>
      <c r="K153" s="54"/>
      <c r="L153" s="56">
        <f>COLUMN(X9:X13)</f>
        <v>24</v>
      </c>
      <c r="M153" s="124" t="str">
        <f>ADDRESS(J153,L153) &amp; ":" &amp; ADDRESS(J154,L154)</f>
        <v>$X$9:$X$13</v>
      </c>
      <c r="N153" s="125"/>
    </row>
    <row r="154" spans="3:14">
      <c r="C154" s="122"/>
      <c r="D154" s="123"/>
      <c r="E154" s="57" t="s">
        <v>173</v>
      </c>
      <c r="F154" s="58">
        <f>ROW(V9:V13) + ROWS(V9:V13) - 1</f>
        <v>13</v>
      </c>
      <c r="G154" s="59">
        <f>COLUMN(V9:V13) + COLUMNS(V9:V13) - 1</f>
        <v>22</v>
      </c>
      <c r="H154" s="126"/>
      <c r="I154" s="127"/>
      <c r="J154" s="60">
        <f>ROW(X9:X13) + ROWS(X9:X13) - 1</f>
        <v>13</v>
      </c>
      <c r="K154" s="58"/>
      <c r="L154" s="61">
        <f>COLUMN(X9:X13) + COLUMNS(X9:X13) - 1</f>
        <v>24</v>
      </c>
      <c r="M154" s="126"/>
      <c r="N154" s="127"/>
    </row>
    <row r="155" spans="3:14">
      <c r="C155" s="112" t="s">
        <v>7</v>
      </c>
      <c r="D155" s="113"/>
      <c r="E155" s="37" t="s">
        <v>172</v>
      </c>
      <c r="F155" s="38">
        <f>ROW(V32:V36)</f>
        <v>32</v>
      </c>
      <c r="G155" s="39">
        <f>COLUMN(V32:V36)</f>
        <v>22</v>
      </c>
      <c r="H155" s="116" t="str">
        <f>ADDRESS(F155,G155) &amp; ":" &amp; ADDRESS(F156,G156)</f>
        <v>$V$32:$V$36</v>
      </c>
      <c r="I155" s="117"/>
      <c r="J155" s="39">
        <f>ROW(X32:X36)</f>
        <v>32</v>
      </c>
      <c r="K155" s="38"/>
      <c r="L155" s="40">
        <f>COLUMN(X32:X36)</f>
        <v>24</v>
      </c>
      <c r="M155" s="116" t="str">
        <f>ADDRESS(J155,L155) &amp; ":" &amp; ADDRESS(J156,L156)</f>
        <v>$X$32:$X$36</v>
      </c>
      <c r="N155" s="117"/>
    </row>
    <row r="156" spans="3:14">
      <c r="C156" s="114"/>
      <c r="D156" s="115"/>
      <c r="E156" s="41" t="s">
        <v>173</v>
      </c>
      <c r="F156" s="42">
        <f>ROW(V32:V36) + ROWS(V32:V36) - 1</f>
        <v>36</v>
      </c>
      <c r="G156" s="52">
        <f>COLUMN(V32:V36) + COLUMNS(V32:V36) - 1</f>
        <v>22</v>
      </c>
      <c r="H156" s="118"/>
      <c r="I156" s="119"/>
      <c r="J156" s="52">
        <f>ROW(X32:X36) + ROWS(X32:X36) - 1</f>
        <v>36</v>
      </c>
      <c r="K156" s="42"/>
      <c r="L156" s="49">
        <f>COLUMN(X32:X36) + COLUMNS(X32:X36) - 1</f>
        <v>24</v>
      </c>
      <c r="M156" s="118"/>
      <c r="N156" s="119"/>
    </row>
    <row r="157" spans="3:14">
      <c r="C157" s="120" t="s">
        <v>11</v>
      </c>
      <c r="D157" s="121"/>
      <c r="E157" s="53" t="s">
        <v>172</v>
      </c>
      <c r="F157" s="54">
        <f>ROW(V53:V57)</f>
        <v>53</v>
      </c>
      <c r="G157" s="55">
        <f>COLUMN(V53:V57)</f>
        <v>22</v>
      </c>
      <c r="H157" s="124" t="str">
        <f>ADDRESS(F157,G157) &amp; ":" &amp; ADDRESS(F158,G158)</f>
        <v>$V$53:$V$57</v>
      </c>
      <c r="I157" s="125"/>
      <c r="J157" s="55">
        <f>ROW(X53:X57)</f>
        <v>53</v>
      </c>
      <c r="K157" s="54"/>
      <c r="L157" s="56">
        <f>COLUMN(X53:X57)</f>
        <v>24</v>
      </c>
      <c r="M157" s="124" t="str">
        <f>ADDRESS(J157,L157) &amp; ":" &amp; ADDRESS(J158,L158)</f>
        <v>$X$53:$X$57</v>
      </c>
      <c r="N157" s="125"/>
    </row>
    <row r="158" spans="3:14">
      <c r="C158" s="122"/>
      <c r="D158" s="123"/>
      <c r="E158" s="57" t="s">
        <v>173</v>
      </c>
      <c r="F158" s="58">
        <f>ROW(V53:V57) + ROWS(V53:V57) - 1</f>
        <v>57</v>
      </c>
      <c r="G158" s="59">
        <f>COLUMN(V53:V57) + COLUMNS(V53:V57) - 1</f>
        <v>22</v>
      </c>
      <c r="H158" s="126"/>
      <c r="I158" s="127"/>
      <c r="J158" s="60">
        <f>ROW(X53:X57) + ROWS(X53:X57) - 1</f>
        <v>57</v>
      </c>
      <c r="K158" s="58"/>
      <c r="L158" s="61">
        <f>COLUMN(X53:X57) + COLUMNS(X53:X57) - 1</f>
        <v>24</v>
      </c>
      <c r="M158" s="126"/>
      <c r="N158" s="127"/>
    </row>
    <row r="161" spans="3:8">
      <c r="D161" s="68" t="s">
        <v>174</v>
      </c>
    </row>
    <row r="162" spans="3:8">
      <c r="C162" s="1">
        <v>1</v>
      </c>
      <c r="D162" s="69" t="str">
        <f>C123</f>
        <v>Distance</v>
      </c>
      <c r="E162" s="70"/>
      <c r="F162" s="71" t="str">
        <f>H123</f>
        <v>$D$9:$D$17</v>
      </c>
      <c r="G162" s="27" t="str">
        <f>M123</f>
        <v>$F$9:$F$17</v>
      </c>
      <c r="H162" s="28"/>
    </row>
    <row r="163" spans="3:8">
      <c r="C163" s="1">
        <v>2</v>
      </c>
      <c r="D163" s="69" t="str">
        <f>C125</f>
        <v>Volume</v>
      </c>
      <c r="E163" s="70"/>
      <c r="F163" s="71" t="str">
        <f>H125</f>
        <v>$D$32:$D$42</v>
      </c>
      <c r="G163" s="27" t="str">
        <f>M125</f>
        <v>$F$32:$F$42</v>
      </c>
      <c r="H163" s="28"/>
    </row>
    <row r="164" spans="3:8">
      <c r="C164" s="1">
        <v>3</v>
      </c>
      <c r="D164" s="69" t="str">
        <f>C127</f>
        <v>Molar Flowrate</v>
      </c>
      <c r="E164" s="70"/>
      <c r="F164" s="71" t="str">
        <f>H127</f>
        <v>$D$54:$F$61</v>
      </c>
      <c r="G164" s="27" t="str">
        <f>M127</f>
        <v>$F$54:$F$64</v>
      </c>
      <c r="H164" s="28"/>
    </row>
    <row r="165" spans="3:8">
      <c r="C165" s="1">
        <v>4</v>
      </c>
      <c r="D165" s="69" t="str">
        <f>C129</f>
        <v>Volumetric Flowrate</v>
      </c>
      <c r="E165" s="70"/>
      <c r="F165" s="71" t="str">
        <f>H129</f>
        <v>$D$75:$D$88</v>
      </c>
      <c r="G165" s="27" t="str">
        <f>M129</f>
        <v>$F$75:$F$88</v>
      </c>
      <c r="H165" s="28"/>
    </row>
    <row r="166" spans="3:8">
      <c r="C166" s="1">
        <v>5</v>
      </c>
      <c r="D166" s="69" t="str">
        <f>C131</f>
        <v>Pressure</v>
      </c>
      <c r="E166" s="70"/>
      <c r="F166" s="71" t="str">
        <f>H131</f>
        <v>$D$98:$D$109</v>
      </c>
      <c r="G166" s="27" t="str">
        <f>M131</f>
        <v>$F$98:$F$109</v>
      </c>
      <c r="H166" s="28"/>
    </row>
    <row r="167" spans="3:8">
      <c r="C167" s="1">
        <v>6</v>
      </c>
      <c r="D167" s="69" t="str">
        <f>C133</f>
        <v>Power</v>
      </c>
      <c r="E167" s="70"/>
      <c r="F167" s="71" t="str">
        <f>H133</f>
        <v>$J$9:$J$20</v>
      </c>
      <c r="G167" s="27" t="str">
        <f>M133</f>
        <v>$L$9:$L$20</v>
      </c>
      <c r="H167" s="28"/>
    </row>
    <row r="168" spans="3:8">
      <c r="C168" s="1">
        <v>7</v>
      </c>
      <c r="D168" s="69" t="str">
        <f>C135</f>
        <v>Energy</v>
      </c>
      <c r="E168" s="70"/>
      <c r="F168" s="71" t="str">
        <f>H135</f>
        <v>$J$32:$J$41</v>
      </c>
      <c r="G168" s="27" t="str">
        <f>M135</f>
        <v>$L$32:$L$41</v>
      </c>
      <c r="H168" s="28"/>
    </row>
    <row r="169" spans="3:8">
      <c r="C169" s="1">
        <v>8</v>
      </c>
      <c r="D169" s="69" t="str">
        <f>C137</f>
        <v>Mass</v>
      </c>
      <c r="E169" s="70"/>
      <c r="F169" s="71" t="str">
        <f>H137</f>
        <v>$J$53:$J$63</v>
      </c>
      <c r="G169" s="27" t="str">
        <f>M137</f>
        <v>$L$53:$L$63</v>
      </c>
      <c r="H169" s="28"/>
    </row>
    <row r="170" spans="3:8">
      <c r="C170" s="1">
        <v>9</v>
      </c>
      <c r="D170" s="69" t="str">
        <f>C139</f>
        <v>Density</v>
      </c>
      <c r="E170" s="70"/>
      <c r="F170" s="71" t="str">
        <f>H139</f>
        <v>$J$75:$J$86</v>
      </c>
      <c r="G170" s="27" t="str">
        <f>M139</f>
        <v>$L$75:$L$86</v>
      </c>
      <c r="H170" s="28"/>
    </row>
    <row r="171" spans="3:8">
      <c r="C171" s="1">
        <v>10</v>
      </c>
      <c r="D171" s="69" t="str">
        <f>C141</f>
        <v>Area</v>
      </c>
      <c r="E171" s="70"/>
      <c r="F171" s="71" t="str">
        <f>H141</f>
        <v>$J$98:$J$108</v>
      </c>
      <c r="G171" s="27" t="str">
        <f>M141</f>
        <v>$L$98:$L$108</v>
      </c>
      <c r="H171" s="28"/>
    </row>
    <row r="172" spans="3:8">
      <c r="C172" s="1">
        <v>11</v>
      </c>
      <c r="D172" s="69" t="str">
        <f>C143</f>
        <v>Dynamic Viscosity</v>
      </c>
      <c r="E172" s="70"/>
      <c r="F172" s="71" t="str">
        <f>H143</f>
        <v>$P$9:$P$17</v>
      </c>
      <c r="G172" s="27" t="str">
        <f>M143</f>
        <v>$R$9:$R$17</v>
      </c>
      <c r="H172" s="28"/>
    </row>
    <row r="173" spans="3:8">
      <c r="C173" s="1">
        <v>12</v>
      </c>
      <c r="D173" s="69" t="str">
        <f>C145</f>
        <v>Kinematic Viscosity</v>
      </c>
      <c r="E173" s="70"/>
      <c r="F173" s="71" t="str">
        <f>H145</f>
        <v>$P$32:$P$38</v>
      </c>
      <c r="G173" s="27" t="str">
        <f>M145</f>
        <v>$L$32:$L$38</v>
      </c>
      <c r="H173" s="28"/>
    </row>
    <row r="174" spans="3:8">
      <c r="C174" s="1">
        <v>13</v>
      </c>
      <c r="D174" s="69" t="str">
        <f>C147</f>
        <v>Mass Flowrate</v>
      </c>
      <c r="E174" s="70"/>
      <c r="F174" s="71" t="str">
        <f>H147</f>
        <v>$P$53:$P$63</v>
      </c>
      <c r="G174" s="27" t="str">
        <f>M147</f>
        <v>$R$53:$R$63</v>
      </c>
      <c r="H174" s="28"/>
    </row>
    <row r="175" spans="3:8">
      <c r="C175" s="1">
        <v>14</v>
      </c>
      <c r="D175" s="69" t="str">
        <f>C149</f>
        <v>Heat Transfer Coefficient</v>
      </c>
      <c r="E175" s="70"/>
      <c r="F175" s="71" t="str">
        <f>H149</f>
        <v>$P$75:$P$79</v>
      </c>
      <c r="G175" s="27" t="str">
        <f>M149</f>
        <v>$R$75:$R$79</v>
      </c>
      <c r="H175" s="28"/>
    </row>
    <row r="176" spans="3:8">
      <c r="C176" s="1">
        <v>15</v>
      </c>
      <c r="D176" s="69" t="str">
        <f>C151</f>
        <v>Thermal Conductivity</v>
      </c>
      <c r="E176" s="70"/>
      <c r="F176" s="71" t="str">
        <f>H151</f>
        <v>$P$98:$P$102</v>
      </c>
      <c r="G176" s="27" t="str">
        <f>M151</f>
        <v>$R$98:$R$102</v>
      </c>
      <c r="H176" s="28"/>
    </row>
    <row r="177" spans="2:8">
      <c r="C177" s="1">
        <v>16</v>
      </c>
      <c r="D177" s="69" t="str">
        <f>C153</f>
        <v>Heat Flux</v>
      </c>
      <c r="E177" s="70"/>
      <c r="F177" s="71" t="str">
        <f>H153</f>
        <v>$V$9:$V$13</v>
      </c>
      <c r="G177" s="27" t="str">
        <f>M153</f>
        <v>$X$9:$X$13</v>
      </c>
      <c r="H177" s="28"/>
    </row>
    <row r="178" spans="2:8">
      <c r="C178" s="1">
        <v>17</v>
      </c>
      <c r="D178" s="69" t="str">
        <f>C155</f>
        <v>Specific Energy</v>
      </c>
      <c r="E178" s="70"/>
      <c r="F178" s="71" t="str">
        <f>H155</f>
        <v>$V$32:$V$36</v>
      </c>
      <c r="G178" s="27" t="str">
        <f>M155</f>
        <v>$X$32:$X$36</v>
      </c>
      <c r="H178" s="28"/>
    </row>
    <row r="179" spans="2:8">
      <c r="C179" s="1">
        <v>18</v>
      </c>
      <c r="D179" s="69" t="str">
        <f>C157</f>
        <v>Specific Heat</v>
      </c>
      <c r="E179" s="70"/>
      <c r="F179" s="71" t="str">
        <f>H157</f>
        <v>$V$53:$V$57</v>
      </c>
      <c r="G179" s="27" t="str">
        <f>M157</f>
        <v>$X$53:$X$57</v>
      </c>
      <c r="H179" s="28"/>
    </row>
    <row r="181" spans="2:8">
      <c r="D181" s="1" t="s">
        <v>175</v>
      </c>
      <c r="E181" s="1" t="s">
        <v>42</v>
      </c>
      <c r="F181" s="72">
        <v>17</v>
      </c>
    </row>
    <row r="182" spans="2:8" ht="14">
      <c r="D182" s="1" t="s">
        <v>176</v>
      </c>
      <c r="E182" s="1" t="s">
        <v>42</v>
      </c>
      <c r="F182" s="73"/>
      <c r="H182" s="74"/>
    </row>
    <row r="183" spans="2:8">
      <c r="D183" s="1" t="s">
        <v>177</v>
      </c>
      <c r="E183" s="1" t="s">
        <v>42</v>
      </c>
      <c r="F183" s="73"/>
      <c r="H183" s="75"/>
    </row>
    <row r="185" spans="2:8">
      <c r="B185" s="8"/>
      <c r="C185" s="8"/>
      <c r="D185" s="8"/>
      <c r="E185" s="8"/>
      <c r="F185" s="8"/>
      <c r="G185" s="8"/>
      <c r="H185" s="8"/>
    </row>
    <row r="186" spans="2:8" ht="14">
      <c r="B186" s="8"/>
      <c r="C186" s="103"/>
      <c r="D186" s="8"/>
      <c r="E186" s="8"/>
      <c r="F186" s="8"/>
      <c r="G186" s="8"/>
      <c r="H186" s="8"/>
    </row>
    <row r="187" spans="2:8">
      <c r="B187" s="8"/>
      <c r="C187" s="104"/>
      <c r="D187" s="8"/>
      <c r="E187" s="8"/>
      <c r="F187" s="105"/>
      <c r="G187" s="8"/>
      <c r="H187" s="8"/>
    </row>
    <row r="188" spans="2:8">
      <c r="B188" s="8"/>
      <c r="C188" s="104"/>
      <c r="D188" s="8"/>
      <c r="E188" s="8"/>
      <c r="F188" s="105"/>
      <c r="G188" s="8"/>
      <c r="H188" s="8"/>
    </row>
    <row r="189" spans="2:8">
      <c r="B189" s="8"/>
      <c r="C189" s="104"/>
      <c r="D189" s="8"/>
      <c r="E189" s="8"/>
      <c r="F189" s="106"/>
      <c r="G189" s="8"/>
      <c r="H189" s="8"/>
    </row>
    <row r="190" spans="2:8">
      <c r="B190" s="8"/>
      <c r="C190" s="104"/>
      <c r="D190" s="8"/>
      <c r="E190" s="8"/>
      <c r="F190" s="106"/>
      <c r="G190" s="8"/>
      <c r="H190" s="8"/>
    </row>
    <row r="191" spans="2:8">
      <c r="B191" s="8"/>
      <c r="C191" s="104"/>
      <c r="D191" s="8"/>
      <c r="E191" s="8"/>
      <c r="F191" s="107"/>
      <c r="G191" s="102"/>
      <c r="H191" s="8"/>
    </row>
    <row r="192" spans="2:8">
      <c r="B192" s="8"/>
      <c r="C192" s="8"/>
      <c r="D192" s="8"/>
      <c r="E192" s="8"/>
      <c r="F192" s="106"/>
      <c r="G192" s="8"/>
      <c r="H192" s="8"/>
    </row>
    <row r="193" spans="2:8">
      <c r="B193" s="8"/>
      <c r="C193" s="8"/>
      <c r="D193" s="8"/>
      <c r="E193" s="8"/>
      <c r="F193" s="102"/>
      <c r="G193" s="102"/>
      <c r="H193" s="8"/>
    </row>
    <row r="194" spans="2:8">
      <c r="B194" s="8"/>
      <c r="C194" s="8"/>
      <c r="D194" s="8"/>
      <c r="E194" s="8"/>
      <c r="F194" s="8"/>
      <c r="G194" s="8"/>
      <c r="H194" s="8"/>
    </row>
    <row r="195" spans="2:8">
      <c r="B195" s="8"/>
      <c r="C195" s="8"/>
      <c r="D195" s="8"/>
      <c r="E195" s="8"/>
      <c r="F195" s="8"/>
      <c r="G195" s="8"/>
      <c r="H195" s="8"/>
    </row>
    <row r="196" spans="2:8">
      <c r="B196" s="8"/>
      <c r="C196" s="8"/>
      <c r="D196" s="8"/>
      <c r="E196" s="8"/>
      <c r="F196" s="8"/>
      <c r="G196" s="8"/>
      <c r="H196" s="8"/>
    </row>
  </sheetData>
  <mergeCells count="58">
    <mergeCell ref="C123:D124"/>
    <mergeCell ref="C125:D126"/>
    <mergeCell ref="H125:I126"/>
    <mergeCell ref="M125:N126"/>
    <mergeCell ref="M121:N122"/>
    <mergeCell ref="H121:I122"/>
    <mergeCell ref="E121:G121"/>
    <mergeCell ref="J121:L121"/>
    <mergeCell ref="H123:I124"/>
    <mergeCell ref="M123:N124"/>
    <mergeCell ref="C127:D128"/>
    <mergeCell ref="H127:I128"/>
    <mergeCell ref="M127:N128"/>
    <mergeCell ref="C129:D130"/>
    <mergeCell ref="H129:I130"/>
    <mergeCell ref="M129:N130"/>
    <mergeCell ref="C131:D132"/>
    <mergeCell ref="H131:I132"/>
    <mergeCell ref="M131:N132"/>
    <mergeCell ref="C133:D134"/>
    <mergeCell ref="H133:I134"/>
    <mergeCell ref="M133:N134"/>
    <mergeCell ref="C135:D136"/>
    <mergeCell ref="H135:I136"/>
    <mergeCell ref="M135:N136"/>
    <mergeCell ref="C137:D138"/>
    <mergeCell ref="H137:I138"/>
    <mergeCell ref="M137:N138"/>
    <mergeCell ref="C139:D140"/>
    <mergeCell ref="H139:I140"/>
    <mergeCell ref="M139:N140"/>
    <mergeCell ref="C141:D142"/>
    <mergeCell ref="H141:I142"/>
    <mergeCell ref="M141:N142"/>
    <mergeCell ref="C143:D144"/>
    <mergeCell ref="H143:I144"/>
    <mergeCell ref="M143:N144"/>
    <mergeCell ref="C145:D146"/>
    <mergeCell ref="H145:I146"/>
    <mergeCell ref="M145:N146"/>
    <mergeCell ref="C147:D148"/>
    <mergeCell ref="H147:I148"/>
    <mergeCell ref="M147:N148"/>
    <mergeCell ref="C149:D150"/>
    <mergeCell ref="H149:I150"/>
    <mergeCell ref="M149:N150"/>
    <mergeCell ref="C151:D152"/>
    <mergeCell ref="H151:I152"/>
    <mergeCell ref="M151:N152"/>
    <mergeCell ref="C153:D154"/>
    <mergeCell ref="H153:I154"/>
    <mergeCell ref="M153:N154"/>
    <mergeCell ref="C155:D156"/>
    <mergeCell ref="H155:I156"/>
    <mergeCell ref="M155:N156"/>
    <mergeCell ref="C157:D158"/>
    <mergeCell ref="H157:I158"/>
    <mergeCell ref="M157:N158"/>
  </mergeCells>
  <phoneticPr fontId="0" type="noConversion"/>
  <pageMargins left="0.75" right="0.75" top="1" bottom="1" header="0.5" footer="0.5"/>
  <pageSetup orientation="portrait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ADFF2F-DF19-6140-A134-2D8921A61134}">
          <x14:formula1>
            <xm:f>def_index_filter!$E$2:$E$19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1"/>
  <sheetViews>
    <sheetView workbookViewId="0">
      <selection activeCell="E10" sqref="E10"/>
    </sheetView>
  </sheetViews>
  <sheetFormatPr baseColWidth="10" defaultRowHeight="13"/>
  <cols>
    <col min="1" max="1" width="31" customWidth="1"/>
    <col min="2" max="2" width="28.1640625" customWidth="1"/>
    <col min="3" max="3" width="17.1640625" customWidth="1"/>
    <col min="4" max="4" width="9.1640625" customWidth="1"/>
    <col min="5" max="5" width="29" customWidth="1"/>
    <col min="6" max="6" width="27.83203125" customWidth="1"/>
  </cols>
  <sheetData>
    <row r="1" spans="1:8" s="81" customFormat="1" ht="48" customHeight="1">
      <c r="A1" s="77" t="s">
        <v>202</v>
      </c>
      <c r="B1" s="77" t="s">
        <v>203</v>
      </c>
      <c r="C1" s="78" t="s">
        <v>204</v>
      </c>
      <c r="D1" s="79" t="s">
        <v>205</v>
      </c>
      <c r="E1" s="79" t="s">
        <v>206</v>
      </c>
      <c r="F1" s="80" t="s">
        <v>207</v>
      </c>
      <c r="H1" s="82"/>
    </row>
    <row r="2" spans="1:8">
      <c r="A2" s="109" t="s">
        <v>362</v>
      </c>
      <c r="B2" s="109" t="s">
        <v>362</v>
      </c>
      <c r="C2" s="109" t="s">
        <v>363</v>
      </c>
      <c r="D2">
        <v>1</v>
      </c>
      <c r="E2" s="109" t="s">
        <v>364</v>
      </c>
      <c r="F2" s="109" t="s">
        <v>364</v>
      </c>
    </row>
    <row r="3" spans="1:8">
      <c r="D3">
        <v>2</v>
      </c>
      <c r="E3" s="109" t="s">
        <v>365</v>
      </c>
      <c r="F3" s="109" t="s">
        <v>365</v>
      </c>
    </row>
    <row r="4" spans="1:8">
      <c r="D4">
        <v>3</v>
      </c>
      <c r="E4" s="109" t="s">
        <v>366</v>
      </c>
      <c r="F4" s="109" t="s">
        <v>366</v>
      </c>
    </row>
    <row r="5" spans="1:8">
      <c r="D5">
        <v>4</v>
      </c>
      <c r="E5" s="109" t="s">
        <v>367</v>
      </c>
      <c r="F5" s="109" t="s">
        <v>367</v>
      </c>
    </row>
    <row r="6" spans="1:8">
      <c r="D6">
        <v>5</v>
      </c>
      <c r="E6" s="109" t="s">
        <v>368</v>
      </c>
      <c r="F6" s="109" t="s">
        <v>368</v>
      </c>
    </row>
    <row r="7" spans="1:8">
      <c r="D7">
        <v>6</v>
      </c>
      <c r="E7" s="109" t="s">
        <v>369</v>
      </c>
      <c r="F7" s="109" t="s">
        <v>369</v>
      </c>
    </row>
    <row r="8" spans="1:8">
      <c r="D8">
        <v>7</v>
      </c>
      <c r="E8" s="109" t="s">
        <v>370</v>
      </c>
      <c r="F8" s="109" t="s">
        <v>370</v>
      </c>
    </row>
    <row r="9" spans="1:8">
      <c r="D9">
        <v>8</v>
      </c>
      <c r="E9" s="109" t="s">
        <v>371</v>
      </c>
      <c r="F9" s="109" t="s">
        <v>371</v>
      </c>
    </row>
    <row r="10" spans="1:8">
      <c r="D10">
        <v>9</v>
      </c>
      <c r="E10" s="109" t="s">
        <v>372</v>
      </c>
      <c r="F10" s="109" t="s">
        <v>372</v>
      </c>
    </row>
    <row r="11" spans="1:8">
      <c r="D11">
        <v>10</v>
      </c>
      <c r="E11" s="109" t="s">
        <v>373</v>
      </c>
      <c r="F11" s="109" t="s">
        <v>373</v>
      </c>
    </row>
    <row r="12" spans="1:8">
      <c r="D12">
        <v>11</v>
      </c>
      <c r="E12" s="109" t="s">
        <v>374</v>
      </c>
      <c r="F12" s="109" t="s">
        <v>374</v>
      </c>
    </row>
    <row r="13" spans="1:8">
      <c r="D13">
        <v>12</v>
      </c>
      <c r="E13" s="109" t="s">
        <v>375</v>
      </c>
      <c r="F13" s="109" t="s">
        <v>375</v>
      </c>
    </row>
    <row r="14" spans="1:8">
      <c r="D14">
        <v>13</v>
      </c>
      <c r="E14" s="109" t="s">
        <v>376</v>
      </c>
      <c r="F14" s="109" t="s">
        <v>376</v>
      </c>
    </row>
    <row r="15" spans="1:8">
      <c r="D15">
        <v>14</v>
      </c>
      <c r="E15" s="109" t="s">
        <v>377</v>
      </c>
      <c r="F15" s="109" t="s">
        <v>377</v>
      </c>
    </row>
    <row r="16" spans="1:8">
      <c r="D16">
        <v>15</v>
      </c>
      <c r="E16" s="109" t="s">
        <v>378</v>
      </c>
      <c r="F16" s="109" t="s">
        <v>378</v>
      </c>
    </row>
    <row r="17" spans="1:6">
      <c r="D17">
        <v>16</v>
      </c>
      <c r="E17" s="109" t="s">
        <v>379</v>
      </c>
      <c r="F17" s="109" t="s">
        <v>379</v>
      </c>
    </row>
    <row r="18" spans="1:6">
      <c r="D18">
        <v>17</v>
      </c>
      <c r="E18" s="109" t="s">
        <v>380</v>
      </c>
      <c r="F18" s="109" t="s">
        <v>380</v>
      </c>
    </row>
    <row r="19" spans="1:6" s="81" customFormat="1" ht="13" customHeight="1">
      <c r="D19" s="81">
        <v>18</v>
      </c>
      <c r="E19" s="145" t="s">
        <v>381</v>
      </c>
      <c r="F19" s="145" t="s">
        <v>381</v>
      </c>
    </row>
    <row r="20" spans="1:6">
      <c r="A20" s="109" t="s">
        <v>309</v>
      </c>
      <c r="B20" s="109" t="s">
        <v>351</v>
      </c>
      <c r="C20" t="s">
        <v>239</v>
      </c>
      <c r="D20">
        <v>1</v>
      </c>
      <c r="E20">
        <v>1</v>
      </c>
      <c r="F20" t="s">
        <v>19</v>
      </c>
    </row>
    <row r="21" spans="1:6">
      <c r="D21">
        <v>2</v>
      </c>
      <c r="E21">
        <v>2</v>
      </c>
      <c r="F21" t="s">
        <v>23</v>
      </c>
    </row>
    <row r="22" spans="1:6">
      <c r="D22">
        <v>3</v>
      </c>
      <c r="E22">
        <v>3</v>
      </c>
      <c r="F22" t="s">
        <v>27</v>
      </c>
    </row>
    <row r="23" spans="1:6">
      <c r="D23">
        <v>4</v>
      </c>
      <c r="E23">
        <v>4</v>
      </c>
      <c r="F23" t="s">
        <v>31</v>
      </c>
    </row>
    <row r="24" spans="1:6">
      <c r="D24">
        <v>5</v>
      </c>
      <c r="E24">
        <v>5</v>
      </c>
      <c r="F24" t="s">
        <v>35</v>
      </c>
    </row>
    <row r="25" spans="1:6">
      <c r="D25">
        <v>6</v>
      </c>
      <c r="E25">
        <v>6</v>
      </c>
      <c r="F25" t="s">
        <v>39</v>
      </c>
    </row>
    <row r="26" spans="1:6">
      <c r="D26">
        <v>7</v>
      </c>
      <c r="E26">
        <v>7</v>
      </c>
      <c r="F26" t="s">
        <v>43</v>
      </c>
    </row>
    <row r="27" spans="1:6">
      <c r="D27">
        <v>8</v>
      </c>
      <c r="E27">
        <v>8</v>
      </c>
      <c r="F27" t="s">
        <v>46</v>
      </c>
    </row>
    <row r="28" spans="1:6" s="81" customFormat="1">
      <c r="D28" s="81">
        <v>9</v>
      </c>
      <c r="E28" s="81">
        <v>9</v>
      </c>
      <c r="F28" s="81" t="s">
        <v>50</v>
      </c>
    </row>
    <row r="29" spans="1:6">
      <c r="A29" t="s">
        <v>310</v>
      </c>
      <c r="B29" t="str">
        <f>LEFT(A29,LEN(A29)-5)&amp;" unit"</f>
        <v>power unit</v>
      </c>
      <c r="C29" t="s">
        <v>239</v>
      </c>
      <c r="D29">
        <v>1</v>
      </c>
      <c r="E29">
        <v>1</v>
      </c>
      <c r="F29" t="s">
        <v>20</v>
      </c>
    </row>
    <row r="30" spans="1:6">
      <c r="D30">
        <v>2</v>
      </c>
      <c r="E30">
        <v>2</v>
      </c>
      <c r="F30" t="s">
        <v>24</v>
      </c>
    </row>
    <row r="31" spans="1:6">
      <c r="D31">
        <v>3</v>
      </c>
      <c r="E31">
        <v>3</v>
      </c>
      <c r="F31" t="s">
        <v>28</v>
      </c>
    </row>
    <row r="32" spans="1:6">
      <c r="D32">
        <v>4</v>
      </c>
      <c r="E32">
        <v>4</v>
      </c>
      <c r="F32" t="s">
        <v>32</v>
      </c>
    </row>
    <row r="33" spans="1:6">
      <c r="D33">
        <v>5</v>
      </c>
      <c r="E33">
        <v>5</v>
      </c>
      <c r="F33" t="s">
        <v>36</v>
      </c>
    </row>
    <row r="34" spans="1:6">
      <c r="D34">
        <v>6</v>
      </c>
      <c r="E34">
        <v>6</v>
      </c>
      <c r="F34" t="s">
        <v>40</v>
      </c>
    </row>
    <row r="35" spans="1:6">
      <c r="D35">
        <v>7</v>
      </c>
      <c r="E35">
        <v>7</v>
      </c>
      <c r="F35" t="s">
        <v>44</v>
      </c>
    </row>
    <row r="36" spans="1:6">
      <c r="D36">
        <v>8</v>
      </c>
      <c r="E36">
        <v>8</v>
      </c>
      <c r="F36" t="s">
        <v>47</v>
      </c>
    </row>
    <row r="37" spans="1:6">
      <c r="D37">
        <v>9</v>
      </c>
      <c r="E37">
        <v>9</v>
      </c>
      <c r="F37" t="s">
        <v>51</v>
      </c>
    </row>
    <row r="38" spans="1:6">
      <c r="D38">
        <v>10</v>
      </c>
      <c r="E38">
        <v>10</v>
      </c>
      <c r="F38" t="s">
        <v>54</v>
      </c>
    </row>
    <row r="39" spans="1:6">
      <c r="D39">
        <v>11</v>
      </c>
      <c r="E39">
        <v>11</v>
      </c>
      <c r="F39" t="s">
        <v>327</v>
      </c>
    </row>
    <row r="40" spans="1:6" s="81" customFormat="1">
      <c r="D40" s="81">
        <v>12</v>
      </c>
      <c r="E40" s="81">
        <v>12</v>
      </c>
      <c r="F40" s="81" t="s">
        <v>328</v>
      </c>
    </row>
    <row r="41" spans="1:6">
      <c r="A41" t="s">
        <v>311</v>
      </c>
      <c r="B41" t="str">
        <f>LEFT(A41,LEN(A41)-5)&amp;" unit"</f>
        <v>dynamicviscosity unit</v>
      </c>
      <c r="C41" t="s">
        <v>239</v>
      </c>
      <c r="D41">
        <v>1</v>
      </c>
      <c r="E41">
        <v>1</v>
      </c>
      <c r="F41" t="s">
        <v>21</v>
      </c>
    </row>
    <row r="42" spans="1:6">
      <c r="D42">
        <v>2</v>
      </c>
      <c r="E42">
        <v>2</v>
      </c>
      <c r="F42" t="s">
        <v>25</v>
      </c>
    </row>
    <row r="43" spans="1:6">
      <c r="D43">
        <v>3</v>
      </c>
      <c r="E43">
        <v>3</v>
      </c>
      <c r="F43" t="s">
        <v>29</v>
      </c>
    </row>
    <row r="44" spans="1:6">
      <c r="D44">
        <v>4</v>
      </c>
      <c r="E44">
        <v>4</v>
      </c>
      <c r="F44" t="s">
        <v>33</v>
      </c>
    </row>
    <row r="45" spans="1:6">
      <c r="D45">
        <v>5</v>
      </c>
      <c r="E45">
        <v>5</v>
      </c>
      <c r="F45" t="s">
        <v>37</v>
      </c>
    </row>
    <row r="46" spans="1:6">
      <c r="D46">
        <v>6</v>
      </c>
      <c r="E46">
        <v>6</v>
      </c>
      <c r="F46" t="s">
        <v>329</v>
      </c>
    </row>
    <row r="47" spans="1:6">
      <c r="D47">
        <v>7</v>
      </c>
      <c r="E47">
        <v>7</v>
      </c>
      <c r="F47" t="s">
        <v>330</v>
      </c>
    </row>
    <row r="48" spans="1:6">
      <c r="D48">
        <v>8</v>
      </c>
      <c r="E48">
        <v>8</v>
      </c>
      <c r="F48" t="s">
        <v>48</v>
      </c>
    </row>
    <row r="49" spans="1:6" s="81" customFormat="1">
      <c r="D49" s="81">
        <v>9</v>
      </c>
      <c r="E49" s="81">
        <v>9</v>
      </c>
      <c r="F49" s="81" t="s">
        <v>52</v>
      </c>
    </row>
    <row r="50" spans="1:6">
      <c r="A50" t="s">
        <v>312</v>
      </c>
      <c r="B50" t="str">
        <f>LEFT(A50,LEN(A50)-5)&amp;" unit"</f>
        <v>heatflux unit</v>
      </c>
      <c r="C50" t="s">
        <v>239</v>
      </c>
      <c r="D50">
        <v>1</v>
      </c>
      <c r="E50">
        <v>1</v>
      </c>
      <c r="F50" t="s">
        <v>22</v>
      </c>
    </row>
    <row r="51" spans="1:6">
      <c r="D51">
        <v>2</v>
      </c>
      <c r="E51">
        <v>2</v>
      </c>
      <c r="F51" t="s">
        <v>26</v>
      </c>
    </row>
    <row r="52" spans="1:6">
      <c r="D52">
        <v>3</v>
      </c>
      <c r="E52">
        <v>3</v>
      </c>
      <c r="F52" t="s">
        <v>30</v>
      </c>
    </row>
    <row r="53" spans="1:6">
      <c r="D53">
        <v>4</v>
      </c>
      <c r="E53">
        <v>4</v>
      </c>
      <c r="F53" t="s">
        <v>34</v>
      </c>
    </row>
    <row r="54" spans="1:6" s="81" customFormat="1">
      <c r="D54" s="81">
        <v>5</v>
      </c>
      <c r="E54" s="81">
        <v>5</v>
      </c>
      <c r="F54" s="81" t="s">
        <v>38</v>
      </c>
    </row>
    <row r="55" spans="1:6" s="110" customFormat="1">
      <c r="A55" t="s">
        <v>313</v>
      </c>
      <c r="B55" t="str">
        <f>LEFT(A55,LEN(A55)-5)&amp;" unit"</f>
        <v>volume unit</v>
      </c>
      <c r="C55" t="s">
        <v>239</v>
      </c>
      <c r="D55" s="110">
        <v>1</v>
      </c>
      <c r="E55" s="110">
        <v>1</v>
      </c>
      <c r="F55" s="110" t="s">
        <v>58</v>
      </c>
    </row>
    <row r="56" spans="1:6">
      <c r="D56">
        <v>2</v>
      </c>
      <c r="E56">
        <v>2</v>
      </c>
      <c r="F56" t="s">
        <v>62</v>
      </c>
    </row>
    <row r="57" spans="1:6">
      <c r="D57">
        <v>3</v>
      </c>
      <c r="E57">
        <v>3</v>
      </c>
      <c r="F57" t="s">
        <v>66</v>
      </c>
    </row>
    <row r="58" spans="1:6">
      <c r="D58">
        <v>4</v>
      </c>
      <c r="E58">
        <v>4</v>
      </c>
      <c r="F58" t="s">
        <v>68</v>
      </c>
    </row>
    <row r="59" spans="1:6">
      <c r="D59">
        <v>5</v>
      </c>
      <c r="E59">
        <v>5</v>
      </c>
      <c r="F59" t="s">
        <v>71</v>
      </c>
    </row>
    <row r="60" spans="1:6">
      <c r="D60">
        <v>6</v>
      </c>
      <c r="E60">
        <v>6</v>
      </c>
      <c r="F60" t="s">
        <v>74</v>
      </c>
    </row>
    <row r="61" spans="1:6">
      <c r="D61">
        <v>7</v>
      </c>
      <c r="E61">
        <v>7</v>
      </c>
      <c r="F61" t="s">
        <v>76</v>
      </c>
    </row>
    <row r="62" spans="1:6">
      <c r="D62">
        <v>8</v>
      </c>
      <c r="E62">
        <v>8</v>
      </c>
      <c r="F62" t="s">
        <v>78</v>
      </c>
    </row>
    <row r="63" spans="1:6">
      <c r="D63">
        <v>9</v>
      </c>
      <c r="E63">
        <v>9</v>
      </c>
      <c r="F63" t="s">
        <v>80</v>
      </c>
    </row>
    <row r="64" spans="1:6">
      <c r="D64">
        <v>10</v>
      </c>
      <c r="E64">
        <v>10</v>
      </c>
      <c r="F64" t="s">
        <v>81</v>
      </c>
    </row>
    <row r="65" spans="1:6" s="81" customFormat="1">
      <c r="D65" s="81">
        <v>11</v>
      </c>
      <c r="E65" s="81">
        <v>11</v>
      </c>
      <c r="F65" s="81" t="s">
        <v>83</v>
      </c>
    </row>
    <row r="66" spans="1:6">
      <c r="A66" t="s">
        <v>314</v>
      </c>
      <c r="B66" t="str">
        <f>LEFT(A66,LEN(A66)-5)&amp;" unit"</f>
        <v>energy unit</v>
      </c>
      <c r="C66" t="s">
        <v>239</v>
      </c>
      <c r="D66">
        <v>1</v>
      </c>
      <c r="E66">
        <v>1</v>
      </c>
      <c r="F66" t="s">
        <v>59</v>
      </c>
    </row>
    <row r="67" spans="1:6">
      <c r="D67">
        <v>2</v>
      </c>
      <c r="E67">
        <v>2</v>
      </c>
      <c r="F67" t="s">
        <v>63</v>
      </c>
    </row>
    <row r="68" spans="1:6">
      <c r="D68">
        <v>3</v>
      </c>
      <c r="E68">
        <v>3</v>
      </c>
      <c r="F68" t="s">
        <v>331</v>
      </c>
    </row>
    <row r="69" spans="1:6">
      <c r="D69">
        <v>4</v>
      </c>
      <c r="E69">
        <v>4</v>
      </c>
      <c r="F69" t="s">
        <v>69</v>
      </c>
    </row>
    <row r="70" spans="1:6">
      <c r="D70">
        <v>5</v>
      </c>
      <c r="E70">
        <v>5</v>
      </c>
      <c r="F70" t="s">
        <v>72</v>
      </c>
    </row>
    <row r="71" spans="1:6">
      <c r="D71">
        <v>6</v>
      </c>
      <c r="E71">
        <v>6</v>
      </c>
      <c r="F71" t="s">
        <v>75</v>
      </c>
    </row>
    <row r="72" spans="1:6">
      <c r="D72">
        <v>7</v>
      </c>
      <c r="E72">
        <v>7</v>
      </c>
      <c r="F72" t="s">
        <v>77</v>
      </c>
    </row>
    <row r="73" spans="1:6">
      <c r="D73">
        <v>8</v>
      </c>
      <c r="E73">
        <v>8</v>
      </c>
      <c r="F73" t="s">
        <v>79</v>
      </c>
    </row>
    <row r="74" spans="1:6">
      <c r="D74">
        <v>9</v>
      </c>
      <c r="E74">
        <v>9</v>
      </c>
      <c r="F74" t="s">
        <v>332</v>
      </c>
    </row>
    <row r="75" spans="1:6" s="81" customFormat="1">
      <c r="D75" s="81">
        <v>10</v>
      </c>
      <c r="E75" s="81">
        <v>10</v>
      </c>
      <c r="F75" s="81" t="s">
        <v>82</v>
      </c>
    </row>
    <row r="76" spans="1:6">
      <c r="A76" t="s">
        <v>315</v>
      </c>
      <c r="B76" t="str">
        <f>LEFT(A76,LEN(A76)-5)&amp;" unit"</f>
        <v>kinematicviscosity unit</v>
      </c>
      <c r="C76" t="s">
        <v>239</v>
      </c>
      <c r="D76">
        <v>1</v>
      </c>
      <c r="E76">
        <v>1</v>
      </c>
      <c r="F76" t="s">
        <v>60</v>
      </c>
    </row>
    <row r="77" spans="1:6">
      <c r="D77">
        <v>2</v>
      </c>
      <c r="E77">
        <v>2</v>
      </c>
      <c r="F77" t="s">
        <v>64</v>
      </c>
    </row>
    <row r="78" spans="1:6">
      <c r="D78">
        <v>3</v>
      </c>
      <c r="E78">
        <v>3</v>
      </c>
      <c r="F78" t="s">
        <v>333</v>
      </c>
    </row>
    <row r="79" spans="1:6">
      <c r="D79">
        <v>4</v>
      </c>
      <c r="E79">
        <v>4</v>
      </c>
      <c r="F79" t="s">
        <v>334</v>
      </c>
    </row>
    <row r="80" spans="1:6">
      <c r="D80">
        <v>5</v>
      </c>
      <c r="E80">
        <v>5</v>
      </c>
      <c r="F80" t="s">
        <v>335</v>
      </c>
    </row>
    <row r="81" spans="1:6">
      <c r="D81">
        <v>6</v>
      </c>
      <c r="E81">
        <v>6</v>
      </c>
      <c r="F81" t="s">
        <v>336</v>
      </c>
    </row>
    <row r="82" spans="1:6" s="81" customFormat="1">
      <c r="D82" s="81">
        <v>7</v>
      </c>
      <c r="E82" s="81">
        <v>7</v>
      </c>
      <c r="F82" s="81" t="s">
        <v>337</v>
      </c>
    </row>
    <row r="83" spans="1:6">
      <c r="A83" t="s">
        <v>316</v>
      </c>
      <c r="B83" t="str">
        <f>LEFT(A83,LEN(A83)-5)&amp;" unit"</f>
        <v>specificenergy unit</v>
      </c>
      <c r="C83" t="s">
        <v>239</v>
      </c>
      <c r="D83">
        <v>1</v>
      </c>
      <c r="E83">
        <v>1</v>
      </c>
      <c r="F83" t="s">
        <v>61</v>
      </c>
    </row>
    <row r="84" spans="1:6">
      <c r="D84">
        <v>2</v>
      </c>
      <c r="E84">
        <v>2</v>
      </c>
      <c r="F84" t="s">
        <v>65</v>
      </c>
    </row>
    <row r="85" spans="1:6">
      <c r="D85">
        <v>3</v>
      </c>
      <c r="E85">
        <v>3</v>
      </c>
      <c r="F85" t="s">
        <v>67</v>
      </c>
    </row>
    <row r="86" spans="1:6">
      <c r="D86">
        <v>4</v>
      </c>
      <c r="E86">
        <v>4</v>
      </c>
      <c r="F86" t="s">
        <v>70</v>
      </c>
    </row>
    <row r="87" spans="1:6" s="81" customFormat="1">
      <c r="D87" s="81">
        <v>5</v>
      </c>
      <c r="E87" s="81">
        <v>5</v>
      </c>
      <c r="F87" s="81" t="s">
        <v>73</v>
      </c>
    </row>
    <row r="88" spans="1:6">
      <c r="A88" t="s">
        <v>317</v>
      </c>
      <c r="B88" t="str">
        <f>LEFT(A88,LEN(A88)-5)&amp;" unit"</f>
        <v>molarflowrate unit</v>
      </c>
      <c r="C88" t="s">
        <v>239</v>
      </c>
      <c r="D88">
        <v>1</v>
      </c>
      <c r="E88">
        <v>1</v>
      </c>
      <c r="F88" t="s">
        <v>87</v>
      </c>
    </row>
    <row r="89" spans="1:6">
      <c r="D89">
        <v>2</v>
      </c>
      <c r="E89">
        <v>2</v>
      </c>
      <c r="F89" t="s">
        <v>91</v>
      </c>
    </row>
    <row r="90" spans="1:6">
      <c r="D90">
        <v>3</v>
      </c>
      <c r="E90">
        <v>3</v>
      </c>
      <c r="F90" t="s">
        <v>95</v>
      </c>
    </row>
    <row r="91" spans="1:6">
      <c r="D91">
        <v>4</v>
      </c>
      <c r="E91">
        <v>4</v>
      </c>
      <c r="F91" t="s">
        <v>99</v>
      </c>
    </row>
    <row r="92" spans="1:6">
      <c r="D92">
        <v>5</v>
      </c>
      <c r="E92">
        <v>5</v>
      </c>
      <c r="F92" t="s">
        <v>103</v>
      </c>
    </row>
    <row r="93" spans="1:6">
      <c r="D93">
        <v>6</v>
      </c>
      <c r="E93">
        <v>6</v>
      </c>
      <c r="F93" t="s">
        <v>106</v>
      </c>
    </row>
    <row r="94" spans="1:6">
      <c r="D94">
        <v>7</v>
      </c>
      <c r="E94">
        <v>7</v>
      </c>
      <c r="F94" t="s">
        <v>109</v>
      </c>
    </row>
    <row r="95" spans="1:6" s="81" customFormat="1">
      <c r="D95" s="81">
        <v>8</v>
      </c>
      <c r="E95" s="81">
        <v>8</v>
      </c>
      <c r="F95" s="81" t="s">
        <v>112</v>
      </c>
    </row>
    <row r="96" spans="1:6">
      <c r="A96" t="s">
        <v>318</v>
      </c>
      <c r="B96" t="str">
        <f>LEFT(A96,LEN(A96)-5)&amp;" unit"</f>
        <v>mass unit</v>
      </c>
      <c r="C96" t="s">
        <v>239</v>
      </c>
      <c r="D96">
        <v>1</v>
      </c>
      <c r="E96">
        <v>1</v>
      </c>
      <c r="F96" t="s">
        <v>84</v>
      </c>
    </row>
    <row r="97" spans="1:6">
      <c r="D97">
        <v>2</v>
      </c>
      <c r="E97">
        <v>2</v>
      </c>
      <c r="F97" t="s">
        <v>88</v>
      </c>
    </row>
    <row r="98" spans="1:6">
      <c r="D98">
        <v>3</v>
      </c>
      <c r="E98">
        <v>3</v>
      </c>
      <c r="F98" t="s">
        <v>92</v>
      </c>
    </row>
    <row r="99" spans="1:6">
      <c r="D99">
        <v>4</v>
      </c>
      <c r="E99">
        <v>4</v>
      </c>
      <c r="F99" t="s">
        <v>96</v>
      </c>
    </row>
    <row r="100" spans="1:6">
      <c r="D100">
        <v>5</v>
      </c>
      <c r="E100">
        <v>5</v>
      </c>
      <c r="F100" t="s">
        <v>100</v>
      </c>
    </row>
    <row r="101" spans="1:6">
      <c r="D101">
        <v>6</v>
      </c>
      <c r="E101">
        <v>6</v>
      </c>
      <c r="F101" t="s">
        <v>104</v>
      </c>
    </row>
    <row r="102" spans="1:6">
      <c r="D102">
        <v>7</v>
      </c>
      <c r="E102">
        <v>7</v>
      </c>
      <c r="F102" t="s">
        <v>107</v>
      </c>
    </row>
    <row r="103" spans="1:6">
      <c r="D103">
        <v>8</v>
      </c>
      <c r="E103">
        <v>8</v>
      </c>
      <c r="F103" t="s">
        <v>110</v>
      </c>
    </row>
    <row r="104" spans="1:6">
      <c r="D104">
        <v>9</v>
      </c>
      <c r="E104">
        <v>9</v>
      </c>
      <c r="F104" t="s">
        <v>113</v>
      </c>
    </row>
    <row r="105" spans="1:6">
      <c r="D105">
        <v>10</v>
      </c>
      <c r="E105">
        <v>10</v>
      </c>
      <c r="F105" t="s">
        <v>115</v>
      </c>
    </row>
    <row r="106" spans="1:6" s="81" customFormat="1">
      <c r="D106" s="81">
        <v>11</v>
      </c>
      <c r="E106" s="81">
        <v>11</v>
      </c>
      <c r="F106" s="81" t="s">
        <v>117</v>
      </c>
    </row>
    <row r="107" spans="1:6">
      <c r="A107" t="s">
        <v>319</v>
      </c>
      <c r="B107" t="str">
        <f>LEFT(A107,LEN(A107)-5)&amp;" unit"</f>
        <v>massflowrate unit</v>
      </c>
      <c r="C107" t="s">
        <v>239</v>
      </c>
      <c r="D107">
        <v>1</v>
      </c>
      <c r="E107">
        <v>1</v>
      </c>
      <c r="F107" t="s">
        <v>85</v>
      </c>
    </row>
    <row r="108" spans="1:6">
      <c r="D108">
        <v>2</v>
      </c>
      <c r="E108">
        <v>2</v>
      </c>
      <c r="F108" t="s">
        <v>89</v>
      </c>
    </row>
    <row r="109" spans="1:6">
      <c r="D109">
        <v>3</v>
      </c>
      <c r="E109">
        <v>3</v>
      </c>
      <c r="F109" t="s">
        <v>93</v>
      </c>
    </row>
    <row r="110" spans="1:6">
      <c r="D110">
        <v>4</v>
      </c>
      <c r="E110">
        <v>4</v>
      </c>
      <c r="F110" t="s">
        <v>97</v>
      </c>
    </row>
    <row r="111" spans="1:6">
      <c r="D111">
        <v>5</v>
      </c>
      <c r="E111">
        <v>5</v>
      </c>
      <c r="F111" t="s">
        <v>101</v>
      </c>
    </row>
    <row r="112" spans="1:6">
      <c r="D112">
        <v>6</v>
      </c>
      <c r="E112">
        <v>6</v>
      </c>
      <c r="F112" t="s">
        <v>105</v>
      </c>
    </row>
    <row r="113" spans="1:6">
      <c r="D113">
        <v>7</v>
      </c>
      <c r="E113">
        <v>7</v>
      </c>
      <c r="F113" t="s">
        <v>108</v>
      </c>
    </row>
    <row r="114" spans="1:6">
      <c r="D114">
        <v>8</v>
      </c>
      <c r="E114">
        <v>8</v>
      </c>
      <c r="F114" t="s">
        <v>111</v>
      </c>
    </row>
    <row r="115" spans="1:6">
      <c r="D115">
        <v>9</v>
      </c>
      <c r="E115">
        <v>9</v>
      </c>
      <c r="F115" t="s">
        <v>114</v>
      </c>
    </row>
    <row r="116" spans="1:6">
      <c r="D116">
        <v>10</v>
      </c>
      <c r="E116">
        <v>10</v>
      </c>
      <c r="F116" t="s">
        <v>116</v>
      </c>
    </row>
    <row r="117" spans="1:6" s="81" customFormat="1">
      <c r="D117" s="81">
        <v>11</v>
      </c>
      <c r="E117" s="81">
        <v>11</v>
      </c>
      <c r="F117" s="81" t="s">
        <v>118</v>
      </c>
    </row>
    <row r="118" spans="1:6">
      <c r="A118" t="s">
        <v>320</v>
      </c>
      <c r="B118" t="str">
        <f>LEFT(A118,LEN(A118)-5)&amp;" unit"</f>
        <v>specificheat unit</v>
      </c>
      <c r="C118" t="s">
        <v>239</v>
      </c>
      <c r="D118">
        <v>1</v>
      </c>
      <c r="E118">
        <v>1</v>
      </c>
      <c r="F118" t="s">
        <v>86</v>
      </c>
    </row>
    <row r="119" spans="1:6">
      <c r="D119">
        <v>2</v>
      </c>
      <c r="E119">
        <v>2</v>
      </c>
      <c r="F119" t="s">
        <v>90</v>
      </c>
    </row>
    <row r="120" spans="1:6">
      <c r="D120">
        <v>3</v>
      </c>
      <c r="E120">
        <v>3</v>
      </c>
      <c r="F120" t="s">
        <v>94</v>
      </c>
    </row>
    <row r="121" spans="1:6">
      <c r="D121">
        <v>4</v>
      </c>
      <c r="E121">
        <v>4</v>
      </c>
      <c r="F121" t="s">
        <v>98</v>
      </c>
    </row>
    <row r="122" spans="1:6" s="81" customFormat="1">
      <c r="D122" s="81">
        <v>5</v>
      </c>
      <c r="E122" s="81">
        <v>5</v>
      </c>
      <c r="F122" s="81" t="s">
        <v>102</v>
      </c>
    </row>
    <row r="123" spans="1:6">
      <c r="A123" t="s">
        <v>321</v>
      </c>
      <c r="B123" t="str">
        <f>LEFT(A123,LEN(A123)-5)&amp;" unit"</f>
        <v>volumetricflowrate unit</v>
      </c>
      <c r="C123" t="s">
        <v>239</v>
      </c>
      <c r="D123">
        <v>1</v>
      </c>
      <c r="E123">
        <v>1</v>
      </c>
      <c r="F123" t="s">
        <v>338</v>
      </c>
    </row>
    <row r="124" spans="1:6">
      <c r="D124">
        <v>2</v>
      </c>
      <c r="E124">
        <v>2</v>
      </c>
      <c r="F124" t="s">
        <v>339</v>
      </c>
    </row>
    <row r="125" spans="1:6">
      <c r="D125">
        <v>3</v>
      </c>
      <c r="E125">
        <v>3</v>
      </c>
      <c r="F125" t="s">
        <v>340</v>
      </c>
    </row>
    <row r="126" spans="1:6">
      <c r="D126">
        <v>4</v>
      </c>
      <c r="E126">
        <v>4</v>
      </c>
      <c r="F126" t="s">
        <v>122</v>
      </c>
    </row>
    <row r="127" spans="1:6">
      <c r="D127">
        <v>5</v>
      </c>
      <c r="E127">
        <v>5</v>
      </c>
      <c r="F127" t="s">
        <v>124</v>
      </c>
    </row>
    <row r="128" spans="1:6">
      <c r="D128">
        <v>6</v>
      </c>
      <c r="E128">
        <v>6</v>
      </c>
      <c r="F128" t="s">
        <v>126</v>
      </c>
    </row>
    <row r="129" spans="1:6">
      <c r="D129">
        <v>7</v>
      </c>
      <c r="E129">
        <v>7</v>
      </c>
      <c r="F129" t="s">
        <v>128</v>
      </c>
    </row>
    <row r="130" spans="1:6">
      <c r="D130">
        <v>8</v>
      </c>
      <c r="E130">
        <v>8</v>
      </c>
      <c r="F130" t="s">
        <v>341</v>
      </c>
    </row>
    <row r="131" spans="1:6">
      <c r="D131">
        <v>9</v>
      </c>
      <c r="E131">
        <v>9</v>
      </c>
      <c r="F131" t="s">
        <v>342</v>
      </c>
    </row>
    <row r="132" spans="1:6">
      <c r="D132">
        <v>10</v>
      </c>
      <c r="E132">
        <v>10</v>
      </c>
      <c r="F132" t="s">
        <v>343</v>
      </c>
    </row>
    <row r="133" spans="1:6">
      <c r="D133">
        <v>11</v>
      </c>
      <c r="E133">
        <v>11</v>
      </c>
      <c r="F133" t="s">
        <v>133</v>
      </c>
    </row>
    <row r="134" spans="1:6">
      <c r="D134">
        <v>12</v>
      </c>
      <c r="E134">
        <v>12</v>
      </c>
      <c r="F134" t="s">
        <v>135</v>
      </c>
    </row>
    <row r="135" spans="1:6">
      <c r="D135">
        <v>13</v>
      </c>
      <c r="E135">
        <v>13</v>
      </c>
      <c r="F135" t="s">
        <v>137</v>
      </c>
    </row>
    <row r="136" spans="1:6" s="81" customFormat="1">
      <c r="D136" s="81">
        <v>14</v>
      </c>
      <c r="E136" s="81">
        <v>14</v>
      </c>
      <c r="F136" s="81" t="s">
        <v>138</v>
      </c>
    </row>
    <row r="137" spans="1:6">
      <c r="A137" t="s">
        <v>322</v>
      </c>
      <c r="B137" t="str">
        <f>LEFT(A137,LEN(A137)-5)&amp;" unit"</f>
        <v>density unit</v>
      </c>
      <c r="C137" t="s">
        <v>239</v>
      </c>
      <c r="D137">
        <v>1</v>
      </c>
      <c r="E137">
        <v>1</v>
      </c>
      <c r="F137" t="s">
        <v>119</v>
      </c>
    </row>
    <row r="138" spans="1:6">
      <c r="D138">
        <v>2</v>
      </c>
      <c r="E138">
        <v>2</v>
      </c>
      <c r="F138" t="s">
        <v>120</v>
      </c>
    </row>
    <row r="139" spans="1:6">
      <c r="D139">
        <v>3</v>
      </c>
      <c r="E139">
        <v>3</v>
      </c>
      <c r="F139" t="s">
        <v>121</v>
      </c>
    </row>
    <row r="140" spans="1:6">
      <c r="D140">
        <v>4</v>
      </c>
      <c r="E140">
        <v>4</v>
      </c>
      <c r="F140" t="s">
        <v>123</v>
      </c>
    </row>
    <row r="141" spans="1:6">
      <c r="D141">
        <v>5</v>
      </c>
      <c r="E141">
        <v>5</v>
      </c>
      <c r="F141" t="s">
        <v>125</v>
      </c>
    </row>
    <row r="142" spans="1:6">
      <c r="D142">
        <v>6</v>
      </c>
      <c r="E142">
        <v>6</v>
      </c>
      <c r="F142" t="s">
        <v>127</v>
      </c>
    </row>
    <row r="143" spans="1:6">
      <c r="D143">
        <v>7</v>
      </c>
      <c r="E143">
        <v>7</v>
      </c>
      <c r="F143" t="s">
        <v>129</v>
      </c>
    </row>
    <row r="144" spans="1:6">
      <c r="D144">
        <v>8</v>
      </c>
      <c r="E144">
        <v>8</v>
      </c>
      <c r="F144" t="s">
        <v>130</v>
      </c>
    </row>
    <row r="145" spans="1:6">
      <c r="D145">
        <v>9</v>
      </c>
      <c r="E145">
        <v>9</v>
      </c>
      <c r="F145" t="s">
        <v>131</v>
      </c>
    </row>
    <row r="146" spans="1:6">
      <c r="D146">
        <v>10</v>
      </c>
      <c r="E146">
        <v>10</v>
      </c>
      <c r="F146" t="s">
        <v>132</v>
      </c>
    </row>
    <row r="147" spans="1:6">
      <c r="D147">
        <v>11</v>
      </c>
      <c r="E147">
        <v>11</v>
      </c>
      <c r="F147" t="s">
        <v>134</v>
      </c>
    </row>
    <row r="148" spans="1:6" s="81" customFormat="1">
      <c r="D148" s="81">
        <v>12</v>
      </c>
      <c r="E148" s="81">
        <v>12</v>
      </c>
      <c r="F148" s="81" t="s">
        <v>136</v>
      </c>
    </row>
    <row r="149" spans="1:6">
      <c r="A149" t="s">
        <v>323</v>
      </c>
      <c r="B149" t="str">
        <f>LEFT(A149,LEN(A149)-5)&amp;" unit"</f>
        <v>heattransfercoefficient unit</v>
      </c>
      <c r="C149" t="s">
        <v>239</v>
      </c>
      <c r="D149">
        <v>1</v>
      </c>
      <c r="E149">
        <v>1</v>
      </c>
      <c r="F149" t="s">
        <v>344</v>
      </c>
    </row>
    <row r="150" spans="1:6">
      <c r="D150">
        <v>2</v>
      </c>
      <c r="E150">
        <v>2</v>
      </c>
      <c r="F150" t="s">
        <v>345</v>
      </c>
    </row>
    <row r="151" spans="1:6">
      <c r="D151">
        <v>3</v>
      </c>
      <c r="E151">
        <v>3</v>
      </c>
      <c r="F151" t="s">
        <v>346</v>
      </c>
    </row>
    <row r="152" spans="1:6">
      <c r="D152">
        <v>4</v>
      </c>
      <c r="E152">
        <v>4</v>
      </c>
      <c r="F152" t="s">
        <v>347</v>
      </c>
    </row>
    <row r="153" spans="1:6" s="81" customFormat="1">
      <c r="D153" s="81">
        <v>5</v>
      </c>
      <c r="E153" s="81">
        <v>5</v>
      </c>
      <c r="F153" s="81" t="s">
        <v>348</v>
      </c>
    </row>
    <row r="154" spans="1:6">
      <c r="A154" t="s">
        <v>324</v>
      </c>
      <c r="B154" t="str">
        <f>LEFT(A154,LEN(A154)-5)&amp;" unit"</f>
        <v>pressure unit</v>
      </c>
      <c r="C154" t="s">
        <v>239</v>
      </c>
      <c r="D154">
        <v>1</v>
      </c>
      <c r="E154">
        <v>1</v>
      </c>
      <c r="F154" t="s">
        <v>139</v>
      </c>
    </row>
    <row r="155" spans="1:6">
      <c r="D155">
        <v>2</v>
      </c>
      <c r="E155">
        <v>2</v>
      </c>
      <c r="F155" t="s">
        <v>142</v>
      </c>
    </row>
    <row r="156" spans="1:6">
      <c r="D156">
        <v>3</v>
      </c>
      <c r="E156">
        <v>3</v>
      </c>
      <c r="F156" t="s">
        <v>145</v>
      </c>
    </row>
    <row r="157" spans="1:6">
      <c r="D157">
        <v>4</v>
      </c>
      <c r="E157">
        <v>4</v>
      </c>
      <c r="F157" t="s">
        <v>349</v>
      </c>
    </row>
    <row r="158" spans="1:6">
      <c r="D158">
        <v>5</v>
      </c>
      <c r="E158">
        <v>5</v>
      </c>
      <c r="F158" t="s">
        <v>350</v>
      </c>
    </row>
    <row r="159" spans="1:6">
      <c r="D159">
        <v>6</v>
      </c>
      <c r="E159">
        <v>6</v>
      </c>
      <c r="F159" t="s">
        <v>152</v>
      </c>
    </row>
    <row r="160" spans="1:6">
      <c r="D160">
        <v>7</v>
      </c>
      <c r="E160">
        <v>7</v>
      </c>
      <c r="F160" t="s">
        <v>154</v>
      </c>
    </row>
    <row r="161" spans="1:6">
      <c r="D161">
        <v>8</v>
      </c>
      <c r="E161">
        <v>8</v>
      </c>
      <c r="F161" t="s">
        <v>156</v>
      </c>
    </row>
    <row r="162" spans="1:6">
      <c r="D162">
        <v>9</v>
      </c>
      <c r="E162">
        <v>9</v>
      </c>
      <c r="F162" t="s">
        <v>158</v>
      </c>
    </row>
    <row r="163" spans="1:6">
      <c r="D163">
        <v>10</v>
      </c>
      <c r="E163">
        <v>10</v>
      </c>
      <c r="F163" t="s">
        <v>160</v>
      </c>
    </row>
    <row r="164" spans="1:6">
      <c r="D164">
        <v>11</v>
      </c>
      <c r="E164">
        <v>11</v>
      </c>
      <c r="F164" t="s">
        <v>162</v>
      </c>
    </row>
    <row r="165" spans="1:6" s="81" customFormat="1">
      <c r="D165" s="81">
        <v>12</v>
      </c>
      <c r="E165" s="81">
        <v>12</v>
      </c>
      <c r="F165" s="81" t="s">
        <v>164</v>
      </c>
    </row>
    <row r="166" spans="1:6">
      <c r="A166" t="s">
        <v>325</v>
      </c>
      <c r="B166" t="str">
        <f>LEFT(A166,LEN(A166)-5)&amp;" unit"</f>
        <v>area unit</v>
      </c>
      <c r="C166" t="s">
        <v>239</v>
      </c>
      <c r="D166">
        <v>1</v>
      </c>
      <c r="E166">
        <v>1</v>
      </c>
      <c r="F166" t="s">
        <v>140</v>
      </c>
    </row>
    <row r="167" spans="1:6">
      <c r="D167">
        <v>2</v>
      </c>
      <c r="E167">
        <v>2</v>
      </c>
      <c r="F167" t="s">
        <v>143</v>
      </c>
    </row>
    <row r="168" spans="1:6">
      <c r="D168">
        <v>3</v>
      </c>
      <c r="E168">
        <v>3</v>
      </c>
      <c r="F168" t="s">
        <v>146</v>
      </c>
    </row>
    <row r="169" spans="1:6">
      <c r="D169">
        <v>4</v>
      </c>
      <c r="E169">
        <v>4</v>
      </c>
      <c r="F169" t="s">
        <v>148</v>
      </c>
    </row>
    <row r="170" spans="1:6">
      <c r="D170">
        <v>5</v>
      </c>
      <c r="E170">
        <v>5</v>
      </c>
      <c r="F170" t="s">
        <v>150</v>
      </c>
    </row>
    <row r="171" spans="1:6">
      <c r="D171">
        <v>6</v>
      </c>
      <c r="E171">
        <v>6</v>
      </c>
      <c r="F171" t="s">
        <v>153</v>
      </c>
    </row>
    <row r="172" spans="1:6">
      <c r="D172">
        <v>7</v>
      </c>
      <c r="E172">
        <v>7</v>
      </c>
      <c r="F172" t="s">
        <v>155</v>
      </c>
    </row>
    <row r="173" spans="1:6">
      <c r="D173">
        <v>8</v>
      </c>
      <c r="E173">
        <v>8</v>
      </c>
      <c r="F173" t="s">
        <v>157</v>
      </c>
    </row>
    <row r="174" spans="1:6">
      <c r="D174">
        <v>9</v>
      </c>
      <c r="E174">
        <v>9</v>
      </c>
      <c r="F174" t="s">
        <v>159</v>
      </c>
    </row>
    <row r="175" spans="1:6">
      <c r="D175">
        <v>10</v>
      </c>
      <c r="E175">
        <v>10</v>
      </c>
      <c r="F175" t="s">
        <v>161</v>
      </c>
    </row>
    <row r="176" spans="1:6" s="81" customFormat="1">
      <c r="D176" s="81">
        <v>11</v>
      </c>
      <c r="E176" s="81">
        <v>11</v>
      </c>
      <c r="F176" s="81" t="s">
        <v>163</v>
      </c>
    </row>
    <row r="177" spans="1:6">
      <c r="A177" t="s">
        <v>326</v>
      </c>
      <c r="B177" t="str">
        <f>LEFT(A177,LEN(A177)-5)&amp;" unit"</f>
        <v>thermalconductivity unit</v>
      </c>
      <c r="C177" t="s">
        <v>239</v>
      </c>
      <c r="D177">
        <v>1</v>
      </c>
      <c r="E177">
        <v>1</v>
      </c>
      <c r="F177" t="s">
        <v>141</v>
      </c>
    </row>
    <row r="178" spans="1:6">
      <c r="D178">
        <v>2</v>
      </c>
      <c r="E178">
        <v>2</v>
      </c>
      <c r="F178" t="s">
        <v>144</v>
      </c>
    </row>
    <row r="179" spans="1:6">
      <c r="D179">
        <v>3</v>
      </c>
      <c r="E179">
        <v>3</v>
      </c>
      <c r="F179" t="s">
        <v>147</v>
      </c>
    </row>
    <row r="180" spans="1:6">
      <c r="D180">
        <v>4</v>
      </c>
      <c r="E180">
        <v>4</v>
      </c>
      <c r="F180" t="s">
        <v>149</v>
      </c>
    </row>
    <row r="181" spans="1:6" s="81" customFormat="1">
      <c r="D181" s="81">
        <v>5</v>
      </c>
      <c r="E181" s="81">
        <v>5</v>
      </c>
      <c r="F181" s="81" t="s">
        <v>151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74"/>
  <sheetViews>
    <sheetView tabSelected="1" topLeftCell="L1" workbookViewId="0">
      <selection activeCell="M63" sqref="M63"/>
    </sheetView>
  </sheetViews>
  <sheetFormatPr baseColWidth="10" defaultRowHeight="13"/>
  <cols>
    <col min="1" max="1" width="26.1640625" customWidth="1"/>
    <col min="2" max="2" width="25.6640625" customWidth="1"/>
    <col min="8" max="8" width="10.83203125" style="101"/>
    <col min="9" max="9" width="27.5" customWidth="1"/>
    <col min="11" max="11" width="10.83203125" style="101"/>
    <col min="12" max="12" width="23.33203125" customWidth="1"/>
    <col min="13" max="13" width="23.6640625" style="101" customWidth="1"/>
    <col min="15" max="15" width="10.83203125" style="101"/>
    <col min="17" max="17" width="10.83203125" style="101"/>
    <col min="19" max="19" width="10.83203125" style="101"/>
    <col min="20" max="20" width="25" customWidth="1"/>
    <col min="21" max="21" width="22.1640625" style="101" customWidth="1"/>
    <col min="22" max="22" width="24" customWidth="1"/>
    <col min="23" max="23" width="10.83203125" style="101"/>
    <col min="26" max="26" width="10.83203125" style="101"/>
  </cols>
  <sheetData>
    <row r="1" spans="1:27" s="99" customFormat="1" ht="60" customHeight="1">
      <c r="A1" s="83" t="s">
        <v>208</v>
      </c>
      <c r="B1" s="83" t="s">
        <v>209</v>
      </c>
      <c r="C1" s="83" t="s">
        <v>210</v>
      </c>
      <c r="D1" s="84" t="s">
        <v>211</v>
      </c>
      <c r="E1" s="85" t="s">
        <v>212</v>
      </c>
      <c r="F1" s="86" t="s">
        <v>213</v>
      </c>
      <c r="G1" s="86" t="s">
        <v>214</v>
      </c>
      <c r="H1" s="86" t="s">
        <v>215</v>
      </c>
      <c r="I1" s="87" t="s">
        <v>216</v>
      </c>
      <c r="J1" s="87" t="s">
        <v>217</v>
      </c>
      <c r="K1" s="88" t="s">
        <v>218</v>
      </c>
      <c r="L1" s="89" t="s">
        <v>219</v>
      </c>
      <c r="M1" s="90" t="s">
        <v>220</v>
      </c>
      <c r="N1" s="91" t="s">
        <v>221</v>
      </c>
      <c r="O1" s="92" t="s">
        <v>222</v>
      </c>
      <c r="P1" s="93" t="s">
        <v>223</v>
      </c>
      <c r="Q1" s="90" t="s">
        <v>224</v>
      </c>
      <c r="R1" s="94" t="s">
        <v>225</v>
      </c>
      <c r="S1" s="95" t="s">
        <v>226</v>
      </c>
      <c r="T1" s="94" t="s">
        <v>382</v>
      </c>
      <c r="U1" s="95" t="s">
        <v>227</v>
      </c>
      <c r="V1" s="94" t="s">
        <v>228</v>
      </c>
      <c r="W1" s="95" t="s">
        <v>229</v>
      </c>
      <c r="X1" s="96" t="s">
        <v>230</v>
      </c>
      <c r="Y1" s="96" t="s">
        <v>231</v>
      </c>
      <c r="Z1" s="97" t="s">
        <v>232</v>
      </c>
      <c r="AA1" s="98"/>
    </row>
    <row r="2" spans="1:27" s="81" customFormat="1">
      <c r="A2" s="147" t="s">
        <v>238</v>
      </c>
      <c r="B2" s="81" t="s">
        <v>237</v>
      </c>
      <c r="C2" s="146"/>
      <c r="G2" s="81" t="s">
        <v>233</v>
      </c>
      <c r="H2" s="108"/>
      <c r="I2" s="145" t="s">
        <v>362</v>
      </c>
      <c r="K2" s="108"/>
      <c r="L2" s="145" t="s">
        <v>362</v>
      </c>
      <c r="M2" s="148" t="s">
        <v>364</v>
      </c>
      <c r="O2" s="108"/>
      <c r="Q2" s="108"/>
      <c r="R2" s="81">
        <v>1</v>
      </c>
      <c r="S2" s="108"/>
      <c r="T2" s="145" t="s">
        <v>361</v>
      </c>
      <c r="U2" s="148" t="s">
        <v>402</v>
      </c>
      <c r="W2" s="108"/>
      <c r="X2" s="81">
        <v>4</v>
      </c>
      <c r="Y2" s="81">
        <v>8</v>
      </c>
      <c r="Z2" s="108">
        <v>4</v>
      </c>
    </row>
    <row r="3" spans="1:27">
      <c r="I3" t="s">
        <v>234</v>
      </c>
      <c r="L3" t="s">
        <v>309</v>
      </c>
      <c r="M3" s="101">
        <v>1</v>
      </c>
      <c r="R3">
        <v>1</v>
      </c>
      <c r="T3" t="s">
        <v>0</v>
      </c>
      <c r="U3" s="101" t="s">
        <v>403</v>
      </c>
      <c r="V3" s="109" t="s">
        <v>383</v>
      </c>
      <c r="X3">
        <v>4</v>
      </c>
      <c r="Y3">
        <v>8</v>
      </c>
      <c r="Z3" s="101">
        <v>4</v>
      </c>
    </row>
    <row r="4" spans="1:27">
      <c r="I4" t="s">
        <v>235</v>
      </c>
      <c r="L4" t="s">
        <v>309</v>
      </c>
      <c r="M4" s="101">
        <v>2</v>
      </c>
      <c r="R4">
        <v>1</v>
      </c>
      <c r="T4" t="s">
        <v>0</v>
      </c>
      <c r="V4" s="109" t="s">
        <v>383</v>
      </c>
      <c r="X4">
        <v>4</v>
      </c>
      <c r="Y4">
        <v>8</v>
      </c>
    </row>
    <row r="5" spans="1:27">
      <c r="I5" t="s">
        <v>236</v>
      </c>
      <c r="M5" s="101">
        <v>10</v>
      </c>
      <c r="R5">
        <v>1</v>
      </c>
      <c r="T5" t="s">
        <v>0</v>
      </c>
      <c r="V5" s="109" t="s">
        <v>383</v>
      </c>
      <c r="X5">
        <v>4</v>
      </c>
      <c r="Y5">
        <v>8</v>
      </c>
    </row>
    <row r="6" spans="1:27" s="81" customFormat="1">
      <c r="H6" s="108"/>
      <c r="I6" s="81" t="s">
        <v>240</v>
      </c>
      <c r="K6" s="108"/>
      <c r="M6" s="108"/>
      <c r="O6" s="108"/>
      <c r="Q6" s="108"/>
      <c r="R6" s="81">
        <v>1</v>
      </c>
      <c r="S6" s="108"/>
      <c r="T6" s="81" t="s">
        <v>0</v>
      </c>
      <c r="U6" s="108"/>
      <c r="V6" s="145" t="s">
        <v>383</v>
      </c>
      <c r="W6" s="108"/>
      <c r="X6" s="81">
        <v>4</v>
      </c>
      <c r="Y6" s="81">
        <v>8</v>
      </c>
      <c r="Z6" s="108"/>
    </row>
    <row r="7" spans="1:27">
      <c r="C7" s="100"/>
      <c r="I7" t="s">
        <v>241</v>
      </c>
      <c r="L7" t="s">
        <v>310</v>
      </c>
      <c r="M7" s="101">
        <v>1</v>
      </c>
      <c r="R7">
        <v>1</v>
      </c>
      <c r="T7" s="109" t="s">
        <v>1</v>
      </c>
      <c r="U7" s="101" t="s">
        <v>403</v>
      </c>
      <c r="V7" s="109" t="s">
        <v>384</v>
      </c>
      <c r="X7">
        <v>4</v>
      </c>
      <c r="Y7">
        <v>8</v>
      </c>
      <c r="Z7" s="101">
        <v>4</v>
      </c>
    </row>
    <row r="8" spans="1:27">
      <c r="I8" t="s">
        <v>242</v>
      </c>
      <c r="L8" t="s">
        <v>310</v>
      </c>
      <c r="M8" s="101">
        <v>2</v>
      </c>
      <c r="R8">
        <v>1</v>
      </c>
      <c r="T8" s="109" t="s">
        <v>1</v>
      </c>
      <c r="V8" s="109" t="s">
        <v>384</v>
      </c>
      <c r="X8">
        <v>4</v>
      </c>
      <c r="Y8">
        <v>8</v>
      </c>
    </row>
    <row r="9" spans="1:27">
      <c r="I9" t="s">
        <v>243</v>
      </c>
      <c r="M9" s="101">
        <v>10</v>
      </c>
      <c r="R9">
        <v>1</v>
      </c>
      <c r="T9" s="109" t="s">
        <v>1</v>
      </c>
      <c r="V9" s="109" t="s">
        <v>384</v>
      </c>
      <c r="X9">
        <v>4</v>
      </c>
      <c r="Y9">
        <v>8</v>
      </c>
    </row>
    <row r="10" spans="1:27" s="81" customFormat="1">
      <c r="H10" s="108"/>
      <c r="I10" s="81" t="s">
        <v>244</v>
      </c>
      <c r="K10" s="108"/>
      <c r="M10" s="108"/>
      <c r="O10" s="108"/>
      <c r="Q10" s="108"/>
      <c r="R10" s="81">
        <v>1</v>
      </c>
      <c r="S10" s="108"/>
      <c r="T10" s="145" t="s">
        <v>1</v>
      </c>
      <c r="U10" s="108"/>
      <c r="V10" s="145" t="s">
        <v>384</v>
      </c>
      <c r="W10" s="108"/>
      <c r="X10" s="81">
        <v>4</v>
      </c>
      <c r="Y10" s="81">
        <v>8</v>
      </c>
      <c r="Z10" s="108"/>
    </row>
    <row r="11" spans="1:27">
      <c r="C11" s="100"/>
      <c r="I11" t="s">
        <v>245</v>
      </c>
      <c r="L11" t="s">
        <v>311</v>
      </c>
      <c r="M11" s="101">
        <v>1</v>
      </c>
      <c r="R11">
        <v>1</v>
      </c>
      <c r="T11" s="109" t="s">
        <v>352</v>
      </c>
      <c r="U11" s="101" t="s">
        <v>403</v>
      </c>
      <c r="V11" s="109" t="s">
        <v>385</v>
      </c>
      <c r="X11">
        <v>4</v>
      </c>
      <c r="Y11">
        <v>8</v>
      </c>
      <c r="Z11" s="101">
        <v>4</v>
      </c>
    </row>
    <row r="12" spans="1:27">
      <c r="I12" t="s">
        <v>246</v>
      </c>
      <c r="L12" t="s">
        <v>311</v>
      </c>
      <c r="M12" s="101">
        <v>2</v>
      </c>
      <c r="R12">
        <v>1</v>
      </c>
      <c r="T12" s="109" t="s">
        <v>352</v>
      </c>
      <c r="V12" s="109" t="s">
        <v>385</v>
      </c>
      <c r="X12">
        <v>4</v>
      </c>
      <c r="Y12">
        <v>8</v>
      </c>
    </row>
    <row r="13" spans="1:27">
      <c r="I13" t="s">
        <v>247</v>
      </c>
      <c r="M13" s="101">
        <v>10</v>
      </c>
      <c r="R13">
        <v>1</v>
      </c>
      <c r="T13" s="109" t="s">
        <v>352</v>
      </c>
      <c r="V13" s="109" t="s">
        <v>385</v>
      </c>
      <c r="X13">
        <v>4</v>
      </c>
      <c r="Y13">
        <v>8</v>
      </c>
    </row>
    <row r="14" spans="1:27" s="81" customFormat="1">
      <c r="H14" s="108"/>
      <c r="I14" s="81" t="s">
        <v>248</v>
      </c>
      <c r="K14" s="108"/>
      <c r="M14" s="108"/>
      <c r="O14" s="108"/>
      <c r="Q14" s="108"/>
      <c r="R14" s="81">
        <v>1</v>
      </c>
      <c r="S14" s="108"/>
      <c r="T14" s="145" t="s">
        <v>352</v>
      </c>
      <c r="U14" s="108"/>
      <c r="V14" s="145" t="s">
        <v>385</v>
      </c>
      <c r="W14" s="108"/>
      <c r="X14" s="81">
        <v>4</v>
      </c>
      <c r="Y14" s="81">
        <v>8</v>
      </c>
      <c r="Z14" s="108"/>
    </row>
    <row r="15" spans="1:27">
      <c r="C15" s="100"/>
      <c r="I15" t="s">
        <v>249</v>
      </c>
      <c r="L15" t="s">
        <v>312</v>
      </c>
      <c r="M15" s="101">
        <v>1</v>
      </c>
      <c r="R15">
        <v>1</v>
      </c>
      <c r="T15" s="109" t="s">
        <v>353</v>
      </c>
      <c r="U15" s="101" t="s">
        <v>403</v>
      </c>
      <c r="V15" s="109" t="s">
        <v>386</v>
      </c>
      <c r="X15">
        <v>4</v>
      </c>
      <c r="Y15">
        <v>8</v>
      </c>
      <c r="Z15" s="101">
        <v>4</v>
      </c>
    </row>
    <row r="16" spans="1:27">
      <c r="I16" t="s">
        <v>250</v>
      </c>
      <c r="L16" t="s">
        <v>312</v>
      </c>
      <c r="M16" s="101">
        <v>2</v>
      </c>
      <c r="R16">
        <v>1</v>
      </c>
      <c r="T16" s="109" t="s">
        <v>353</v>
      </c>
      <c r="V16" s="109" t="s">
        <v>386</v>
      </c>
      <c r="X16">
        <v>4</v>
      </c>
      <c r="Y16">
        <v>8</v>
      </c>
    </row>
    <row r="17" spans="3:26">
      <c r="I17" t="s">
        <v>251</v>
      </c>
      <c r="M17" s="101">
        <v>10</v>
      </c>
      <c r="R17">
        <v>1</v>
      </c>
      <c r="T17" s="109" t="s">
        <v>353</v>
      </c>
      <c r="V17" s="109" t="s">
        <v>386</v>
      </c>
      <c r="X17">
        <v>4</v>
      </c>
      <c r="Y17">
        <v>8</v>
      </c>
    </row>
    <row r="18" spans="3:26" s="81" customFormat="1">
      <c r="H18" s="108"/>
      <c r="I18" s="81" t="s">
        <v>252</v>
      </c>
      <c r="K18" s="108"/>
      <c r="M18" s="108"/>
      <c r="O18" s="108"/>
      <c r="Q18" s="108"/>
      <c r="R18" s="81">
        <v>1</v>
      </c>
      <c r="S18" s="108"/>
      <c r="T18" s="145" t="s">
        <v>353</v>
      </c>
      <c r="U18" s="108"/>
      <c r="V18" s="145" t="s">
        <v>386</v>
      </c>
      <c r="W18" s="108"/>
      <c r="X18" s="81">
        <v>4</v>
      </c>
      <c r="Y18" s="81">
        <v>8</v>
      </c>
      <c r="Z18" s="108"/>
    </row>
    <row r="19" spans="3:26">
      <c r="C19" s="100"/>
      <c r="I19" t="s">
        <v>253</v>
      </c>
      <c r="L19" t="s">
        <v>313</v>
      </c>
      <c r="M19" s="101">
        <v>1</v>
      </c>
      <c r="R19">
        <v>1</v>
      </c>
      <c r="T19" s="109" t="s">
        <v>4</v>
      </c>
      <c r="U19" s="101" t="s">
        <v>403</v>
      </c>
      <c r="V19" s="109" t="s">
        <v>387</v>
      </c>
      <c r="X19">
        <v>4</v>
      </c>
      <c r="Y19">
        <v>8</v>
      </c>
      <c r="Z19" s="101">
        <v>4</v>
      </c>
    </row>
    <row r="20" spans="3:26">
      <c r="I20" t="s">
        <v>254</v>
      </c>
      <c r="L20" t="s">
        <v>313</v>
      </c>
      <c r="M20" s="101">
        <v>2</v>
      </c>
      <c r="R20">
        <v>1</v>
      </c>
      <c r="T20" s="109" t="s">
        <v>4</v>
      </c>
      <c r="V20" s="109" t="s">
        <v>387</v>
      </c>
      <c r="X20">
        <v>4</v>
      </c>
      <c r="Y20">
        <v>8</v>
      </c>
    </row>
    <row r="21" spans="3:26">
      <c r="I21" t="s">
        <v>255</v>
      </c>
      <c r="M21" s="101">
        <v>10</v>
      </c>
      <c r="R21">
        <v>1</v>
      </c>
      <c r="T21" s="109" t="s">
        <v>4</v>
      </c>
      <c r="V21" s="109" t="s">
        <v>387</v>
      </c>
      <c r="X21">
        <v>4</v>
      </c>
      <c r="Y21">
        <v>8</v>
      </c>
    </row>
    <row r="22" spans="3:26" s="81" customFormat="1">
      <c r="H22" s="108"/>
      <c r="I22" s="81" t="s">
        <v>256</v>
      </c>
      <c r="K22" s="108"/>
      <c r="M22" s="108"/>
      <c r="O22" s="108"/>
      <c r="Q22" s="108"/>
      <c r="R22" s="81">
        <v>1</v>
      </c>
      <c r="S22" s="108"/>
      <c r="T22" s="145" t="s">
        <v>4</v>
      </c>
      <c r="U22" s="108"/>
      <c r="V22" s="145" t="s">
        <v>387</v>
      </c>
      <c r="W22" s="108"/>
      <c r="X22" s="81">
        <v>4</v>
      </c>
      <c r="Y22" s="81">
        <v>8</v>
      </c>
      <c r="Z22" s="108"/>
    </row>
    <row r="23" spans="3:26">
      <c r="C23" s="100"/>
      <c r="I23" t="s">
        <v>257</v>
      </c>
      <c r="L23" t="s">
        <v>314</v>
      </c>
      <c r="M23" s="101">
        <v>1</v>
      </c>
      <c r="R23">
        <v>1</v>
      </c>
      <c r="T23" s="109" t="s">
        <v>5</v>
      </c>
      <c r="U23" s="101" t="s">
        <v>403</v>
      </c>
      <c r="V23" s="109" t="s">
        <v>388</v>
      </c>
      <c r="X23">
        <v>4</v>
      </c>
      <c r="Y23">
        <v>8</v>
      </c>
      <c r="Z23" s="101">
        <v>4</v>
      </c>
    </row>
    <row r="24" spans="3:26">
      <c r="I24" t="s">
        <v>258</v>
      </c>
      <c r="L24" t="s">
        <v>314</v>
      </c>
      <c r="M24" s="101">
        <v>2</v>
      </c>
      <c r="R24">
        <v>1</v>
      </c>
      <c r="T24" s="109" t="s">
        <v>5</v>
      </c>
      <c r="V24" s="109" t="s">
        <v>388</v>
      </c>
      <c r="X24">
        <v>4</v>
      </c>
      <c r="Y24">
        <v>8</v>
      </c>
    </row>
    <row r="25" spans="3:26">
      <c r="I25" t="s">
        <v>259</v>
      </c>
      <c r="M25" s="101">
        <v>10</v>
      </c>
      <c r="R25">
        <v>1</v>
      </c>
      <c r="T25" s="109" t="s">
        <v>5</v>
      </c>
      <c r="V25" s="109" t="s">
        <v>388</v>
      </c>
      <c r="X25">
        <v>4</v>
      </c>
      <c r="Y25">
        <v>8</v>
      </c>
    </row>
    <row r="26" spans="3:26" s="81" customFormat="1">
      <c r="H26" s="108"/>
      <c r="I26" s="81" t="s">
        <v>260</v>
      </c>
      <c r="K26" s="108"/>
      <c r="M26" s="108"/>
      <c r="O26" s="108"/>
      <c r="Q26" s="108"/>
      <c r="R26" s="81">
        <v>1</v>
      </c>
      <c r="S26" s="108"/>
      <c r="T26" s="145" t="s">
        <v>5</v>
      </c>
      <c r="U26" s="108"/>
      <c r="V26" s="145" t="s">
        <v>388</v>
      </c>
      <c r="W26" s="108"/>
      <c r="X26" s="81">
        <v>4</v>
      </c>
      <c r="Y26" s="81">
        <v>8</v>
      </c>
      <c r="Z26" s="108"/>
    </row>
    <row r="27" spans="3:26">
      <c r="C27" s="100"/>
      <c r="I27" t="s">
        <v>261</v>
      </c>
      <c r="L27" t="s">
        <v>315</v>
      </c>
      <c r="M27" s="101">
        <v>1</v>
      </c>
      <c r="R27">
        <v>1</v>
      </c>
      <c r="T27" s="109" t="s">
        <v>354</v>
      </c>
      <c r="U27" s="101" t="s">
        <v>403</v>
      </c>
      <c r="V27" s="109" t="s">
        <v>389</v>
      </c>
      <c r="X27">
        <v>4</v>
      </c>
      <c r="Y27">
        <v>8</v>
      </c>
      <c r="Z27" s="101">
        <v>4</v>
      </c>
    </row>
    <row r="28" spans="3:26">
      <c r="I28" t="s">
        <v>262</v>
      </c>
      <c r="L28" t="s">
        <v>315</v>
      </c>
      <c r="M28" s="101">
        <v>2</v>
      </c>
      <c r="R28">
        <v>1</v>
      </c>
      <c r="T28" s="109" t="s">
        <v>354</v>
      </c>
      <c r="V28" s="109" t="s">
        <v>389</v>
      </c>
      <c r="X28">
        <v>4</v>
      </c>
      <c r="Y28">
        <v>8</v>
      </c>
    </row>
    <row r="29" spans="3:26">
      <c r="I29" t="s">
        <v>263</v>
      </c>
      <c r="M29" s="101">
        <v>10</v>
      </c>
      <c r="R29">
        <v>1</v>
      </c>
      <c r="T29" s="109" t="s">
        <v>354</v>
      </c>
      <c r="V29" s="109" t="s">
        <v>389</v>
      </c>
      <c r="X29">
        <v>4</v>
      </c>
      <c r="Y29">
        <v>8</v>
      </c>
    </row>
    <row r="30" spans="3:26" s="81" customFormat="1">
      <c r="H30" s="108"/>
      <c r="I30" s="81" t="s">
        <v>264</v>
      </c>
      <c r="K30" s="108"/>
      <c r="M30" s="108"/>
      <c r="O30" s="108"/>
      <c r="Q30" s="108"/>
      <c r="R30" s="81">
        <v>1</v>
      </c>
      <c r="S30" s="108"/>
      <c r="T30" s="145" t="s">
        <v>354</v>
      </c>
      <c r="U30" s="108"/>
      <c r="V30" s="145" t="s">
        <v>389</v>
      </c>
      <c r="W30" s="108"/>
      <c r="X30" s="81">
        <v>4</v>
      </c>
      <c r="Y30" s="81">
        <v>8</v>
      </c>
      <c r="Z30" s="108"/>
    </row>
    <row r="31" spans="3:26">
      <c r="C31" s="100"/>
      <c r="I31" t="s">
        <v>265</v>
      </c>
      <c r="L31" t="s">
        <v>316</v>
      </c>
      <c r="M31" s="101">
        <v>1</v>
      </c>
      <c r="R31">
        <v>1</v>
      </c>
      <c r="T31" s="109" t="s">
        <v>355</v>
      </c>
      <c r="U31" s="101" t="s">
        <v>403</v>
      </c>
      <c r="V31" s="109" t="s">
        <v>390</v>
      </c>
      <c r="X31">
        <v>4</v>
      </c>
      <c r="Y31">
        <v>8</v>
      </c>
      <c r="Z31" s="101">
        <v>4</v>
      </c>
    </row>
    <row r="32" spans="3:26">
      <c r="I32" t="s">
        <v>266</v>
      </c>
      <c r="L32" t="s">
        <v>316</v>
      </c>
      <c r="M32" s="101">
        <v>2</v>
      </c>
      <c r="R32">
        <v>1</v>
      </c>
      <c r="T32" s="109" t="s">
        <v>355</v>
      </c>
      <c r="V32" s="109" t="s">
        <v>390</v>
      </c>
      <c r="X32">
        <v>4</v>
      </c>
      <c r="Y32">
        <v>8</v>
      </c>
    </row>
    <row r="33" spans="3:26">
      <c r="I33" t="s">
        <v>267</v>
      </c>
      <c r="M33" s="101">
        <v>10</v>
      </c>
      <c r="R33">
        <v>1</v>
      </c>
      <c r="T33" s="109" t="s">
        <v>355</v>
      </c>
      <c r="V33" s="109" t="s">
        <v>390</v>
      </c>
      <c r="X33">
        <v>4</v>
      </c>
      <c r="Y33">
        <v>8</v>
      </c>
    </row>
    <row r="34" spans="3:26" s="81" customFormat="1">
      <c r="H34" s="108"/>
      <c r="I34" s="81" t="s">
        <v>268</v>
      </c>
      <c r="K34" s="108"/>
      <c r="M34" s="108"/>
      <c r="O34" s="108"/>
      <c r="Q34" s="108"/>
      <c r="R34" s="81">
        <v>1</v>
      </c>
      <c r="S34" s="108"/>
      <c r="T34" s="145" t="s">
        <v>355</v>
      </c>
      <c r="U34" s="108"/>
      <c r="V34" s="145" t="s">
        <v>390</v>
      </c>
      <c r="W34" s="108"/>
      <c r="X34" s="81">
        <v>4</v>
      </c>
      <c r="Y34" s="81">
        <v>8</v>
      </c>
      <c r="Z34" s="108"/>
    </row>
    <row r="35" spans="3:26">
      <c r="C35" s="100"/>
      <c r="I35" t="s">
        <v>269</v>
      </c>
      <c r="L35" t="s">
        <v>317</v>
      </c>
      <c r="M35" s="101">
        <v>1</v>
      </c>
      <c r="R35">
        <v>1</v>
      </c>
      <c r="T35" s="109" t="s">
        <v>356</v>
      </c>
      <c r="U35" s="101" t="s">
        <v>403</v>
      </c>
      <c r="V35" s="109" t="s">
        <v>391</v>
      </c>
      <c r="X35">
        <v>4</v>
      </c>
      <c r="Y35">
        <v>8</v>
      </c>
      <c r="Z35" s="101">
        <v>4</v>
      </c>
    </row>
    <row r="36" spans="3:26">
      <c r="I36" t="s">
        <v>270</v>
      </c>
      <c r="L36" t="s">
        <v>317</v>
      </c>
      <c r="M36" s="101">
        <v>2</v>
      </c>
      <c r="R36">
        <v>1</v>
      </c>
      <c r="T36" s="109" t="s">
        <v>356</v>
      </c>
      <c r="V36" s="109" t="s">
        <v>391</v>
      </c>
      <c r="X36">
        <v>4</v>
      </c>
      <c r="Y36">
        <v>8</v>
      </c>
    </row>
    <row r="37" spans="3:26">
      <c r="I37" t="s">
        <v>271</v>
      </c>
      <c r="M37" s="101">
        <v>10</v>
      </c>
      <c r="R37">
        <v>1</v>
      </c>
      <c r="T37" s="109" t="s">
        <v>356</v>
      </c>
      <c r="V37" s="109" t="s">
        <v>391</v>
      </c>
      <c r="X37">
        <v>4</v>
      </c>
      <c r="Y37">
        <v>8</v>
      </c>
    </row>
    <row r="38" spans="3:26" s="81" customFormat="1">
      <c r="H38" s="108"/>
      <c r="I38" s="81" t="s">
        <v>272</v>
      </c>
      <c r="K38" s="108"/>
      <c r="M38" s="108"/>
      <c r="O38" s="108"/>
      <c r="Q38" s="108"/>
      <c r="R38" s="81">
        <v>1</v>
      </c>
      <c r="S38" s="108"/>
      <c r="T38" s="145" t="s">
        <v>356</v>
      </c>
      <c r="U38" s="108"/>
      <c r="V38" s="145" t="s">
        <v>391</v>
      </c>
      <c r="W38" s="108"/>
      <c r="X38" s="81">
        <v>4</v>
      </c>
      <c r="Y38" s="81">
        <v>8</v>
      </c>
      <c r="Z38" s="108"/>
    </row>
    <row r="39" spans="3:26">
      <c r="C39" s="100"/>
      <c r="I39" t="s">
        <v>273</v>
      </c>
      <c r="L39" t="s">
        <v>318</v>
      </c>
      <c r="M39" s="101">
        <v>1</v>
      </c>
      <c r="R39">
        <v>1</v>
      </c>
      <c r="T39" s="109" t="s">
        <v>9</v>
      </c>
      <c r="U39" s="101" t="s">
        <v>403</v>
      </c>
      <c r="V39" s="109" t="s">
        <v>392</v>
      </c>
      <c r="X39">
        <v>4</v>
      </c>
      <c r="Y39">
        <v>8</v>
      </c>
      <c r="Z39" s="101">
        <v>4</v>
      </c>
    </row>
    <row r="40" spans="3:26">
      <c r="I40" t="s">
        <v>274</v>
      </c>
      <c r="L40" t="s">
        <v>318</v>
      </c>
      <c r="M40" s="101">
        <v>2</v>
      </c>
      <c r="R40">
        <v>1</v>
      </c>
      <c r="T40" s="109" t="s">
        <v>9</v>
      </c>
      <c r="V40" s="109" t="s">
        <v>392</v>
      </c>
      <c r="X40">
        <v>4</v>
      </c>
      <c r="Y40">
        <v>8</v>
      </c>
    </row>
    <row r="41" spans="3:26">
      <c r="I41" t="s">
        <v>275</v>
      </c>
      <c r="M41" s="101">
        <v>10</v>
      </c>
      <c r="R41">
        <v>1</v>
      </c>
      <c r="T41" s="109" t="s">
        <v>9</v>
      </c>
      <c r="V41" s="109" t="s">
        <v>392</v>
      </c>
      <c r="X41">
        <v>4</v>
      </c>
      <c r="Y41">
        <v>8</v>
      </c>
    </row>
    <row r="42" spans="3:26" s="81" customFormat="1">
      <c r="H42" s="108"/>
      <c r="I42" s="81" t="s">
        <v>276</v>
      </c>
      <c r="K42" s="108"/>
      <c r="M42" s="108"/>
      <c r="O42" s="108"/>
      <c r="Q42" s="108"/>
      <c r="R42" s="81">
        <v>1</v>
      </c>
      <c r="S42" s="108"/>
      <c r="T42" s="145" t="s">
        <v>9</v>
      </c>
      <c r="U42" s="108"/>
      <c r="V42" s="145" t="s">
        <v>392</v>
      </c>
      <c r="W42" s="108"/>
      <c r="X42" s="81">
        <v>4</v>
      </c>
      <c r="Y42" s="81">
        <v>8</v>
      </c>
      <c r="Z42" s="108"/>
    </row>
    <row r="43" spans="3:26">
      <c r="C43" s="100"/>
      <c r="I43" t="s">
        <v>277</v>
      </c>
      <c r="L43" t="s">
        <v>319</v>
      </c>
      <c r="M43" s="101">
        <v>1</v>
      </c>
      <c r="R43">
        <v>1</v>
      </c>
      <c r="T43" s="109" t="s">
        <v>357</v>
      </c>
      <c r="U43" s="101" t="s">
        <v>403</v>
      </c>
      <c r="V43" s="109" t="s">
        <v>393</v>
      </c>
      <c r="X43">
        <v>4</v>
      </c>
      <c r="Y43">
        <v>8</v>
      </c>
      <c r="Z43" s="101">
        <v>4</v>
      </c>
    </row>
    <row r="44" spans="3:26">
      <c r="I44" t="s">
        <v>278</v>
      </c>
      <c r="L44" t="s">
        <v>319</v>
      </c>
      <c r="M44" s="101">
        <v>2</v>
      </c>
      <c r="R44">
        <v>1</v>
      </c>
      <c r="T44" s="109" t="s">
        <v>357</v>
      </c>
      <c r="V44" s="109" t="s">
        <v>393</v>
      </c>
      <c r="X44">
        <v>4</v>
      </c>
      <c r="Y44">
        <v>8</v>
      </c>
    </row>
    <row r="45" spans="3:26">
      <c r="I45" t="s">
        <v>279</v>
      </c>
      <c r="M45" s="101">
        <v>10</v>
      </c>
      <c r="R45">
        <v>1</v>
      </c>
      <c r="T45" s="109" t="s">
        <v>357</v>
      </c>
      <c r="V45" s="109" t="s">
        <v>393</v>
      </c>
      <c r="X45">
        <v>4</v>
      </c>
      <c r="Y45">
        <v>8</v>
      </c>
    </row>
    <row r="46" spans="3:26" s="81" customFormat="1">
      <c r="H46" s="108"/>
      <c r="I46" s="81" t="s">
        <v>280</v>
      </c>
      <c r="K46" s="108"/>
      <c r="M46" s="108"/>
      <c r="O46" s="108"/>
      <c r="Q46" s="108"/>
      <c r="R46" s="81">
        <v>1</v>
      </c>
      <c r="S46" s="108"/>
      <c r="T46" s="145" t="s">
        <v>357</v>
      </c>
      <c r="U46" s="108"/>
      <c r="V46" s="145" t="s">
        <v>393</v>
      </c>
      <c r="W46" s="108"/>
      <c r="X46" s="81">
        <v>4</v>
      </c>
      <c r="Y46" s="81">
        <v>8</v>
      </c>
      <c r="Z46" s="108"/>
    </row>
    <row r="47" spans="3:26">
      <c r="C47" s="100"/>
      <c r="I47" t="s">
        <v>281</v>
      </c>
      <c r="L47" t="s">
        <v>320</v>
      </c>
      <c r="M47" s="101">
        <v>1</v>
      </c>
      <c r="R47">
        <v>1</v>
      </c>
      <c r="T47" s="109" t="s">
        <v>358</v>
      </c>
      <c r="U47" s="101" t="s">
        <v>403</v>
      </c>
      <c r="V47" s="109" t="s">
        <v>394</v>
      </c>
      <c r="X47">
        <v>4</v>
      </c>
      <c r="Y47">
        <v>8</v>
      </c>
      <c r="Z47" s="101">
        <v>4</v>
      </c>
    </row>
    <row r="48" spans="3:26">
      <c r="I48" t="s">
        <v>282</v>
      </c>
      <c r="L48" t="s">
        <v>320</v>
      </c>
      <c r="M48" s="101">
        <v>2</v>
      </c>
      <c r="R48">
        <v>1</v>
      </c>
      <c r="T48" s="109" t="s">
        <v>358</v>
      </c>
      <c r="V48" s="109" t="s">
        <v>394</v>
      </c>
      <c r="X48">
        <v>4</v>
      </c>
      <c r="Y48">
        <v>8</v>
      </c>
    </row>
    <row r="49" spans="3:26">
      <c r="I49" t="s">
        <v>283</v>
      </c>
      <c r="M49" s="101">
        <v>10</v>
      </c>
      <c r="R49">
        <v>1</v>
      </c>
      <c r="T49" s="109" t="s">
        <v>358</v>
      </c>
      <c r="V49" s="109" t="s">
        <v>394</v>
      </c>
      <c r="X49">
        <v>4</v>
      </c>
      <c r="Y49">
        <v>8</v>
      </c>
    </row>
    <row r="50" spans="3:26" s="81" customFormat="1">
      <c r="H50" s="108"/>
      <c r="I50" s="81" t="s">
        <v>284</v>
      </c>
      <c r="K50" s="108"/>
      <c r="M50" s="108"/>
      <c r="O50" s="108"/>
      <c r="Q50" s="108"/>
      <c r="R50" s="81">
        <v>1</v>
      </c>
      <c r="S50" s="108"/>
      <c r="T50" s="145" t="s">
        <v>358</v>
      </c>
      <c r="U50" s="108"/>
      <c r="V50" s="145" t="s">
        <v>394</v>
      </c>
      <c r="W50" s="108"/>
      <c r="X50" s="81">
        <v>4</v>
      </c>
      <c r="Y50" s="81">
        <v>8</v>
      </c>
      <c r="Z50" s="108"/>
    </row>
    <row r="51" spans="3:26">
      <c r="C51" s="100"/>
      <c r="I51" t="s">
        <v>285</v>
      </c>
      <c r="L51" t="s">
        <v>321</v>
      </c>
      <c r="M51" s="101">
        <v>1</v>
      </c>
      <c r="R51">
        <v>1</v>
      </c>
      <c r="T51" s="109" t="s">
        <v>359</v>
      </c>
      <c r="U51" s="101" t="s">
        <v>403</v>
      </c>
      <c r="V51" s="109" t="s">
        <v>395</v>
      </c>
      <c r="X51">
        <v>4</v>
      </c>
      <c r="Y51">
        <v>8</v>
      </c>
      <c r="Z51" s="101">
        <v>4</v>
      </c>
    </row>
    <row r="52" spans="3:26">
      <c r="I52" t="s">
        <v>286</v>
      </c>
      <c r="L52" t="s">
        <v>321</v>
      </c>
      <c r="M52" s="101">
        <v>2</v>
      </c>
      <c r="R52">
        <v>1</v>
      </c>
      <c r="T52" s="109" t="s">
        <v>359</v>
      </c>
      <c r="V52" s="109" t="s">
        <v>395</v>
      </c>
      <c r="X52">
        <v>4</v>
      </c>
      <c r="Y52">
        <v>8</v>
      </c>
    </row>
    <row r="53" spans="3:26">
      <c r="I53" t="s">
        <v>287</v>
      </c>
      <c r="M53" s="101">
        <v>10</v>
      </c>
      <c r="R53">
        <v>1</v>
      </c>
      <c r="T53" s="109" t="s">
        <v>359</v>
      </c>
      <c r="V53" s="109" t="s">
        <v>395</v>
      </c>
      <c r="X53">
        <v>4</v>
      </c>
      <c r="Y53">
        <v>8</v>
      </c>
    </row>
    <row r="54" spans="3:26" s="81" customFormat="1">
      <c r="H54" s="108"/>
      <c r="I54" s="81" t="s">
        <v>288</v>
      </c>
      <c r="K54" s="108"/>
      <c r="M54" s="108"/>
      <c r="O54" s="108"/>
      <c r="Q54" s="108"/>
      <c r="R54" s="81">
        <v>1</v>
      </c>
      <c r="S54" s="108"/>
      <c r="T54" s="145" t="s">
        <v>359</v>
      </c>
      <c r="U54" s="108"/>
      <c r="V54" s="145" t="s">
        <v>395</v>
      </c>
      <c r="W54" s="108"/>
      <c r="X54" s="81">
        <v>4</v>
      </c>
      <c r="Y54" s="81">
        <v>8</v>
      </c>
      <c r="Z54" s="108"/>
    </row>
    <row r="55" spans="3:26">
      <c r="C55" s="100"/>
      <c r="I55" t="s">
        <v>289</v>
      </c>
      <c r="L55" t="s">
        <v>322</v>
      </c>
      <c r="M55" s="101">
        <v>1</v>
      </c>
      <c r="R55">
        <v>1</v>
      </c>
      <c r="T55" s="109" t="s">
        <v>13</v>
      </c>
      <c r="U55" s="101" t="s">
        <v>403</v>
      </c>
      <c r="V55" s="109" t="s">
        <v>396</v>
      </c>
      <c r="X55">
        <v>4</v>
      </c>
      <c r="Y55">
        <v>8</v>
      </c>
      <c r="Z55" s="101">
        <v>4</v>
      </c>
    </row>
    <row r="56" spans="3:26">
      <c r="I56" t="s">
        <v>290</v>
      </c>
      <c r="L56" t="s">
        <v>322</v>
      </c>
      <c r="M56" s="101">
        <v>2</v>
      </c>
      <c r="R56">
        <v>1</v>
      </c>
      <c r="T56" s="109" t="s">
        <v>13</v>
      </c>
      <c r="V56" s="109" t="s">
        <v>396</v>
      </c>
      <c r="X56">
        <v>4</v>
      </c>
      <c r="Y56">
        <v>8</v>
      </c>
    </row>
    <row r="57" spans="3:26">
      <c r="I57" t="s">
        <v>291</v>
      </c>
      <c r="M57" s="101">
        <v>10</v>
      </c>
      <c r="R57">
        <v>1</v>
      </c>
      <c r="T57" s="109" t="s">
        <v>13</v>
      </c>
      <c r="V57" s="109" t="s">
        <v>396</v>
      </c>
      <c r="X57">
        <v>4</v>
      </c>
      <c r="Y57">
        <v>8</v>
      </c>
    </row>
    <row r="58" spans="3:26" s="81" customFormat="1">
      <c r="H58" s="108"/>
      <c r="I58" s="81" t="s">
        <v>292</v>
      </c>
      <c r="K58" s="108"/>
      <c r="M58" s="108"/>
      <c r="O58" s="108"/>
      <c r="Q58" s="108"/>
      <c r="R58" s="81">
        <v>1</v>
      </c>
      <c r="S58" s="108"/>
      <c r="T58" s="145" t="s">
        <v>13</v>
      </c>
      <c r="U58" s="108"/>
      <c r="V58" s="145" t="s">
        <v>396</v>
      </c>
      <c r="W58" s="108"/>
      <c r="X58" s="81">
        <v>4</v>
      </c>
      <c r="Y58" s="81">
        <v>8</v>
      </c>
      <c r="Z58" s="108"/>
    </row>
    <row r="59" spans="3:26">
      <c r="C59" s="100"/>
      <c r="I59" t="s">
        <v>293</v>
      </c>
      <c r="L59" t="s">
        <v>323</v>
      </c>
      <c r="M59" s="101">
        <v>1</v>
      </c>
      <c r="R59">
        <v>1</v>
      </c>
      <c r="T59" s="109" t="s">
        <v>401</v>
      </c>
      <c r="U59" s="101" t="s">
        <v>403</v>
      </c>
      <c r="V59" s="109" t="s">
        <v>397</v>
      </c>
      <c r="X59">
        <v>4</v>
      </c>
      <c r="Y59">
        <v>8</v>
      </c>
      <c r="Z59" s="101">
        <v>4</v>
      </c>
    </row>
    <row r="60" spans="3:26">
      <c r="I60" t="s">
        <v>294</v>
      </c>
      <c r="L60" t="s">
        <v>323</v>
      </c>
      <c r="M60" s="101">
        <v>2</v>
      </c>
      <c r="R60">
        <v>1</v>
      </c>
      <c r="T60" s="109" t="s">
        <v>401</v>
      </c>
      <c r="V60" s="109" t="s">
        <v>397</v>
      </c>
      <c r="X60">
        <v>4</v>
      </c>
      <c r="Y60">
        <v>8</v>
      </c>
    </row>
    <row r="61" spans="3:26">
      <c r="I61" t="s">
        <v>295</v>
      </c>
      <c r="M61" s="101">
        <v>10</v>
      </c>
      <c r="R61">
        <v>1</v>
      </c>
      <c r="T61" s="109" t="s">
        <v>401</v>
      </c>
      <c r="V61" s="109" t="s">
        <v>397</v>
      </c>
      <c r="X61">
        <v>4</v>
      </c>
      <c r="Y61">
        <v>8</v>
      </c>
    </row>
    <row r="62" spans="3:26" s="81" customFormat="1">
      <c r="H62" s="108"/>
      <c r="I62" s="81" t="s">
        <v>296</v>
      </c>
      <c r="K62" s="108"/>
      <c r="M62" s="108"/>
      <c r="O62" s="108"/>
      <c r="Q62" s="108"/>
      <c r="R62" s="81">
        <v>1</v>
      </c>
      <c r="S62" s="108"/>
      <c r="T62" s="145" t="s">
        <v>401</v>
      </c>
      <c r="U62" s="108"/>
      <c r="V62" s="145" t="s">
        <v>397</v>
      </c>
      <c r="W62" s="108"/>
      <c r="X62" s="81">
        <v>4</v>
      </c>
      <c r="Y62" s="81">
        <v>8</v>
      </c>
      <c r="Z62" s="108"/>
    </row>
    <row r="63" spans="3:26">
      <c r="C63" s="100"/>
      <c r="I63" t="s">
        <v>297</v>
      </c>
      <c r="L63" t="s">
        <v>324</v>
      </c>
      <c r="M63" s="101">
        <v>1</v>
      </c>
      <c r="R63">
        <v>1</v>
      </c>
      <c r="T63" s="109" t="s">
        <v>15</v>
      </c>
      <c r="U63" s="101" t="s">
        <v>403</v>
      </c>
      <c r="V63" s="109" t="s">
        <v>398</v>
      </c>
      <c r="X63">
        <v>4</v>
      </c>
      <c r="Y63">
        <v>8</v>
      </c>
      <c r="Z63" s="101">
        <v>4</v>
      </c>
    </row>
    <row r="64" spans="3:26">
      <c r="I64" t="s">
        <v>298</v>
      </c>
      <c r="L64" t="s">
        <v>324</v>
      </c>
      <c r="M64" s="101">
        <v>2</v>
      </c>
      <c r="R64">
        <v>1</v>
      </c>
      <c r="T64" s="109" t="s">
        <v>15</v>
      </c>
      <c r="V64" s="109" t="s">
        <v>398</v>
      </c>
      <c r="X64">
        <v>4</v>
      </c>
      <c r="Y64">
        <v>8</v>
      </c>
    </row>
    <row r="65" spans="3:26">
      <c r="I65" t="s">
        <v>299</v>
      </c>
      <c r="M65" s="101">
        <v>10</v>
      </c>
      <c r="R65">
        <v>1</v>
      </c>
      <c r="T65" s="109" t="s">
        <v>15</v>
      </c>
      <c r="V65" s="109" t="s">
        <v>398</v>
      </c>
      <c r="X65">
        <v>4</v>
      </c>
      <c r="Y65">
        <v>8</v>
      </c>
    </row>
    <row r="66" spans="3:26" s="81" customFormat="1">
      <c r="H66" s="108"/>
      <c r="I66" s="81" t="s">
        <v>300</v>
      </c>
      <c r="K66" s="108"/>
      <c r="M66" s="108"/>
      <c r="O66" s="108"/>
      <c r="Q66" s="108"/>
      <c r="R66" s="81">
        <v>1</v>
      </c>
      <c r="S66" s="108"/>
      <c r="T66" s="145" t="s">
        <v>15</v>
      </c>
      <c r="U66" s="108"/>
      <c r="V66" s="145" t="s">
        <v>398</v>
      </c>
      <c r="W66" s="108"/>
      <c r="X66" s="81">
        <v>4</v>
      </c>
      <c r="Y66" s="81">
        <v>8</v>
      </c>
      <c r="Z66" s="108"/>
    </row>
    <row r="67" spans="3:26">
      <c r="C67" s="100"/>
      <c r="I67" t="s">
        <v>301</v>
      </c>
      <c r="L67" t="s">
        <v>325</v>
      </c>
      <c r="M67" s="101">
        <v>1</v>
      </c>
      <c r="R67">
        <v>1</v>
      </c>
      <c r="T67" s="109" t="s">
        <v>16</v>
      </c>
      <c r="U67" s="101" t="s">
        <v>403</v>
      </c>
      <c r="V67" s="109" t="s">
        <v>399</v>
      </c>
      <c r="X67">
        <v>4</v>
      </c>
      <c r="Y67">
        <v>8</v>
      </c>
      <c r="Z67" s="101">
        <v>4</v>
      </c>
    </row>
    <row r="68" spans="3:26">
      <c r="I68" t="s">
        <v>302</v>
      </c>
      <c r="L68" t="s">
        <v>325</v>
      </c>
      <c r="M68" s="101">
        <v>2</v>
      </c>
      <c r="R68">
        <v>1</v>
      </c>
      <c r="T68" s="109" t="s">
        <v>16</v>
      </c>
      <c r="V68" s="109" t="s">
        <v>399</v>
      </c>
      <c r="X68">
        <v>4</v>
      </c>
      <c r="Y68">
        <v>8</v>
      </c>
    </row>
    <row r="69" spans="3:26">
      <c r="I69" t="s">
        <v>303</v>
      </c>
      <c r="M69" s="101">
        <v>10</v>
      </c>
      <c r="R69">
        <v>1</v>
      </c>
      <c r="T69" s="109" t="s">
        <v>16</v>
      </c>
      <c r="V69" s="109" t="s">
        <v>399</v>
      </c>
      <c r="X69">
        <v>4</v>
      </c>
      <c r="Y69">
        <v>8</v>
      </c>
    </row>
    <row r="70" spans="3:26" s="81" customFormat="1">
      <c r="H70" s="108"/>
      <c r="I70" s="81" t="s">
        <v>304</v>
      </c>
      <c r="K70" s="108"/>
      <c r="M70" s="108"/>
      <c r="O70" s="108"/>
      <c r="Q70" s="108"/>
      <c r="R70" s="81">
        <v>1</v>
      </c>
      <c r="S70" s="108"/>
      <c r="T70" s="145" t="s">
        <v>16</v>
      </c>
      <c r="U70" s="108"/>
      <c r="V70" s="145" t="s">
        <v>399</v>
      </c>
      <c r="W70" s="108"/>
      <c r="X70" s="81">
        <v>4</v>
      </c>
      <c r="Y70" s="81">
        <v>8</v>
      </c>
      <c r="Z70" s="108"/>
    </row>
    <row r="71" spans="3:26">
      <c r="C71" s="100"/>
      <c r="I71" t="s">
        <v>305</v>
      </c>
      <c r="L71" t="s">
        <v>326</v>
      </c>
      <c r="M71" s="101">
        <v>1</v>
      </c>
      <c r="R71">
        <v>1</v>
      </c>
      <c r="T71" s="109" t="s">
        <v>360</v>
      </c>
      <c r="U71" s="101" t="s">
        <v>403</v>
      </c>
      <c r="V71" s="109" t="s">
        <v>400</v>
      </c>
      <c r="X71">
        <v>4</v>
      </c>
      <c r="Y71">
        <v>8</v>
      </c>
      <c r="Z71" s="101">
        <v>4</v>
      </c>
    </row>
    <row r="72" spans="3:26">
      <c r="I72" t="s">
        <v>306</v>
      </c>
      <c r="L72" t="s">
        <v>326</v>
      </c>
      <c r="M72" s="101">
        <v>2</v>
      </c>
      <c r="R72">
        <v>1</v>
      </c>
      <c r="T72" s="109" t="s">
        <v>360</v>
      </c>
      <c r="V72" s="109" t="s">
        <v>400</v>
      </c>
      <c r="X72">
        <v>4</v>
      </c>
      <c r="Y72">
        <v>8</v>
      </c>
    </row>
    <row r="73" spans="3:26">
      <c r="I73" t="s">
        <v>307</v>
      </c>
      <c r="M73" s="101">
        <v>10</v>
      </c>
      <c r="R73">
        <v>1</v>
      </c>
      <c r="T73" s="109" t="s">
        <v>360</v>
      </c>
      <c r="V73" s="109" t="s">
        <v>400</v>
      </c>
      <c r="X73">
        <v>4</v>
      </c>
      <c r="Y73">
        <v>8</v>
      </c>
    </row>
    <row r="74" spans="3:26" s="81" customFormat="1">
      <c r="H74" s="108"/>
      <c r="I74" s="81" t="s">
        <v>308</v>
      </c>
      <c r="K74" s="108"/>
      <c r="M74" s="108"/>
      <c r="O74" s="108"/>
      <c r="Q74" s="108"/>
      <c r="R74" s="81">
        <v>1</v>
      </c>
      <c r="S74" s="108"/>
      <c r="T74" s="145" t="s">
        <v>360</v>
      </c>
      <c r="U74" s="108"/>
      <c r="V74" s="145" t="s">
        <v>400</v>
      </c>
      <c r="W74" s="108"/>
      <c r="X74" s="81">
        <v>4</v>
      </c>
      <c r="Y74" s="81">
        <v>8</v>
      </c>
      <c r="Z74" s="108"/>
    </row>
  </sheetData>
  <conditionalFormatting sqref="R1:U1">
    <cfRule type="cellIs" dxfId="0" priority="1" stopIfTrue="1" operator="equal">
      <formula>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def_index_filter</vt:lpstr>
      <vt:lpstr>def_function</vt:lpstr>
    </vt:vector>
  </TitlesOfParts>
  <Company>Redem Computing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 Converter SpreadSheet</dc:title>
  <dc:creator>Redem Legaspi</dc:creator>
  <cp:lastModifiedBy>Andy Abel</cp:lastModifiedBy>
  <dcterms:created xsi:type="dcterms:W3CDTF">2010-07-25T09:35:26Z</dcterms:created>
  <dcterms:modified xsi:type="dcterms:W3CDTF">2020-11-22T10:07:15Z</dcterms:modified>
</cp:coreProperties>
</file>